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Handicaps" sheetId="1" r:id="rId1"/>
    <sheet name="OutingSetup" sheetId="2" r:id="rId2"/>
    <sheet name="Flights" sheetId="3" r:id="rId3"/>
    <sheet name="ListofLists" sheetId="4" r:id="rId4"/>
    <sheet name="Summary" sheetId="5" r:id="rId5"/>
    <sheet name="4Per_1BB" sheetId="6" r:id="rId6"/>
  </sheets>
  <externalReferences>
    <externalReference r:id="rId9"/>
  </externalReferences>
  <definedNames>
    <definedName name="Excel_BuiltIn__FilterDatabase_2">'OutingSetup'!$L$9:$M$16</definedName>
    <definedName name="Account">#REF!</definedName>
    <definedName name="AcctComnt">#REF!</definedName>
    <definedName name="AcctPayee">#REF!</definedName>
    <definedName name="APR03_1_1">'Handicaps'!$A$2:$C$200</definedName>
    <definedName name="CameronHillsHndcp_1">'Handicaps'!$D$2:$H$127</definedName>
    <definedName name="Course">'OutingSetup'!$D$7</definedName>
    <definedName name="COURSE1">'[1]Scores'!$C$1</definedName>
    <definedName name="Event_Cost">'OutingSetup'!$G$3</definedName>
    <definedName name="EventName">'OutingSetup'!$D$3</definedName>
    <definedName name="Firstname">#REF!</definedName>
    <definedName name="FormatIndx">'ListofLists'!$C$2</definedName>
    <definedName name="Golfers">'Handicaps'!$D$1:$E$127</definedName>
    <definedName name="HandicapRange">'Handicaps'!$D$2:$D$127</definedName>
    <definedName name="Index">#REF!</definedName>
    <definedName name="jul02_1">'Handicaps'!$A$2:$C$137</definedName>
    <definedName name="Lastname">#REF!</definedName>
    <definedName name="Lineup_6">'4Per_1BB'!$D$17:$E$104</definedName>
    <definedName name="Lineup">#REF!</definedName>
    <definedName name="MnRtT1">'OutingSetup'!$F$9</definedName>
    <definedName name="MnRtT2">'OutingSetup'!$F$10</definedName>
    <definedName name="MnRtT3">'OutingSetup'!$F$11</definedName>
    <definedName name="MnRtT4">'OutingSetup'!$F$12</definedName>
    <definedName name="MnRtT5">'OutingSetup'!$F$13</definedName>
    <definedName name="MnSlpT1">'OutingSetup'!$H$9</definedName>
    <definedName name="MnSlpT2">'OutingSetup'!$H$10</definedName>
    <definedName name="MnSlpT3">'OutingSetup'!$H$11</definedName>
    <definedName name="MnSlpT4">'OutingSetup'!$H$12</definedName>
    <definedName name="MnSlpT5">'OutingSetup'!$H$13</definedName>
    <definedName name="rating1">'[1]Scores'!$C$3</definedName>
    <definedName name="Sign2PForms">'ListofLists'!#REF!</definedName>
    <definedName name="SignForms">'ListofLists'!$B$18:$C$21</definedName>
    <definedName name="Signup">'OutingSetup'!#REF!</definedName>
    <definedName name="Signup2P">'OutingSetup'!#REF!</definedName>
    <definedName name="SignUp2PInit">'ListofLists'!#REF!</definedName>
    <definedName name="SignUpInit">'ListofLists'!$B$18:$B$21</definedName>
    <definedName name="slope1">'[1]Scores'!$C$4</definedName>
    <definedName name="Team_6">'4Per_1BB'!$C$18</definedName>
    <definedName name="Team">#REF!</definedName>
    <definedName name="TeamAsgn_6">'4Per_1BB'!$C$17:$C$104</definedName>
    <definedName name="TeamAsgn">#REF!</definedName>
    <definedName name="TeamNumber">'OutingSetup'!#REF!</definedName>
    <definedName name="Tee1">'OutingSetup'!$D$9</definedName>
    <definedName name="Tee2">'OutingSetup'!$D$10</definedName>
    <definedName name="Tee3">'OutingSetup'!$D$11</definedName>
    <definedName name="Tee4">'OutingSetup'!$D$12</definedName>
    <definedName name="Tee5">'OutingSetup'!$D$13</definedName>
    <definedName name="TestRange">'OutingSetup'!$L$9:$M$16</definedName>
    <definedName name="WmnRtT1">'OutingSetup'!$G$9</definedName>
    <definedName name="WmnRtT2">'OutingSetup'!$G$10</definedName>
    <definedName name="WmnRtT3">'OutingSetup'!$G$11</definedName>
    <definedName name="WmnRtT4">'OutingSetup'!$G$12</definedName>
    <definedName name="WmnRtT5">'OutingSetup'!$G$13</definedName>
    <definedName name="WmnSlpT1">'OutingSetup'!$I$9</definedName>
    <definedName name="WmnSlpT2">'OutingSetup'!$I$10</definedName>
    <definedName name="WmnSlpT3">'OutingSetup'!$I$11</definedName>
    <definedName name="WmnSlpT4">'OutingSetup'!$I$12</definedName>
    <definedName name="WmnSlpT5">'OutingSetup'!$I$13</definedName>
  </definedNames>
  <calcPr fullCalcOnLoad="1"/>
</workbook>
</file>

<file path=xl/sharedStrings.xml><?xml version="1.0" encoding="utf-8"?>
<sst xmlns="http://schemas.openxmlformats.org/spreadsheetml/2006/main" count="273" uniqueCount="189">
  <si>
    <t>ID</t>
  </si>
  <si>
    <t>Name</t>
  </si>
  <si>
    <t>Index</t>
  </si>
  <si>
    <t>Arlene Saluter</t>
  </si>
  <si>
    <t>Ben Hannon</t>
  </si>
  <si>
    <t>Bill Russo</t>
  </si>
  <si>
    <t>Bill Smith</t>
  </si>
  <si>
    <t>Bo Wachter</t>
  </si>
  <si>
    <t>Bob Munsey</t>
  </si>
  <si>
    <t>Cathy Ayoob</t>
  </si>
  <si>
    <t>Charlie Moon</t>
  </si>
  <si>
    <t>Charlie Roesle</t>
  </si>
  <si>
    <t>Clive Richmond</t>
  </si>
  <si>
    <t>Dan Vacca</t>
  </si>
  <si>
    <t>Darrin Stolba</t>
  </si>
  <si>
    <t>Dave Koehler</t>
  </si>
  <si>
    <t>David Lavezza</t>
  </si>
  <si>
    <t>David Raszewski</t>
  </si>
  <si>
    <t>Don Danbury</t>
  </si>
  <si>
    <t>Doug Clift</t>
  </si>
  <si>
    <t>Geider Chen</t>
  </si>
  <si>
    <t>Howie Kaufmann</t>
  </si>
  <si>
    <t>James Hull</t>
  </si>
  <si>
    <t>James Lessard</t>
  </si>
  <si>
    <t>Janet Contee</t>
  </si>
  <si>
    <t>Jeff Seibert</t>
  </si>
  <si>
    <t>Jerry Canty</t>
  </si>
  <si>
    <t>Jerry Dorrance</t>
  </si>
  <si>
    <t>Jesse Battle</t>
  </si>
  <si>
    <t>Joe Keehan</t>
  </si>
  <si>
    <t>John Baldea</t>
  </si>
  <si>
    <t>John DePhillip</t>
  </si>
  <si>
    <t>John Fowler</t>
  </si>
  <si>
    <t>Keith Paterno</t>
  </si>
  <si>
    <t>Ken Butler</t>
  </si>
  <si>
    <t>Kim DePhillip</t>
  </si>
  <si>
    <t>Larry Folk</t>
  </si>
  <si>
    <t>Larry Herschell</t>
  </si>
  <si>
    <t>Lee Harvey</t>
  </si>
  <si>
    <t>Lloyd Terrell</t>
  </si>
  <si>
    <t>Lorraine Dommel</t>
  </si>
  <si>
    <t>Marian Gowans</t>
  </si>
  <si>
    <t>Maureen Lynch</t>
  </si>
  <si>
    <t>Mike Longini</t>
  </si>
  <si>
    <t>Moe Levin</t>
  </si>
  <si>
    <t>Monica Deckers</t>
  </si>
  <si>
    <t>Myron Brown</t>
  </si>
  <si>
    <t>Phil Bettwy</t>
  </si>
  <si>
    <t>Phil Salopek</t>
  </si>
  <si>
    <t>Rick Hanks</t>
  </si>
  <si>
    <t>Ron Scarlett</t>
  </si>
  <si>
    <t>Russ Paterno</t>
  </si>
  <si>
    <t>Susan Keehan</t>
  </si>
  <si>
    <t>Tom Berti</t>
  </si>
  <si>
    <t>Wilma Tarry</t>
  </si>
  <si>
    <t>Outing Information</t>
  </si>
  <si>
    <t>Event:</t>
  </si>
  <si>
    <t>4-person Medley</t>
  </si>
  <si>
    <t>Date:</t>
  </si>
  <si>
    <t>Course:</t>
  </si>
  <si>
    <t>Waverly Woods</t>
  </si>
  <si>
    <t>Ratings</t>
  </si>
  <si>
    <t>Slope</t>
  </si>
  <si>
    <t>Mens</t>
  </si>
  <si>
    <t>Womens</t>
  </si>
  <si>
    <t>Tees:</t>
  </si>
  <si>
    <t>Blue</t>
  </si>
  <si>
    <t>White</t>
  </si>
  <si>
    <t>Gold</t>
  </si>
  <si>
    <t xml:space="preserve"> </t>
  </si>
  <si>
    <t>Red</t>
  </si>
  <si>
    <t>Format:</t>
  </si>
  <si>
    <r>
      <t>NOTE:</t>
    </r>
    <r>
      <rPr>
        <sz val="10"/>
        <rFont val="Arial"/>
        <family val="2"/>
      </rPr>
      <t xml:space="preserve">  For flight purposes, handicaps will be calculated from the USGA handicap indexes of each player.  This is based on a July 2003 decision of the Competition Committee.</t>
    </r>
  </si>
  <si>
    <t>Team Handicap</t>
  </si>
  <si>
    <t>Rank Teams</t>
  </si>
  <si>
    <t>M/F</t>
  </si>
  <si>
    <t>Player</t>
  </si>
  <si>
    <t>Tees</t>
  </si>
  <si>
    <t>Individual</t>
  </si>
  <si>
    <t>2-person</t>
  </si>
  <si>
    <t>4-person</t>
  </si>
  <si>
    <t>Indiv</t>
  </si>
  <si>
    <t>FLIGHTS</t>
  </si>
  <si>
    <r>
      <t>NOTE:</t>
    </r>
    <r>
      <rPr>
        <sz val="10"/>
        <rFont val="Arial"/>
        <family val="2"/>
      </rPr>
      <t xml:space="preserve">  After all players have been entered under Outing Setup, Copy the relevant columns to this sheet and set up the flights.  Use Columns K-N to determine the number of flights for the competition.  The information in Cols K-T come from a separate workbook prepared by Roy Borgstede.</t>
    </r>
  </si>
  <si>
    <t>Flight</t>
  </si>
  <si>
    <t>Team #</t>
  </si>
  <si>
    <t>Players</t>
  </si>
  <si>
    <t>Number</t>
  </si>
  <si>
    <t>Number of Flights</t>
  </si>
  <si>
    <t>Payouts</t>
  </si>
  <si>
    <t>of</t>
  </si>
  <si>
    <t>1st</t>
  </si>
  <si>
    <t>2nd</t>
  </si>
  <si>
    <t>3rd</t>
  </si>
  <si>
    <t>4th</t>
  </si>
  <si>
    <t>5th</t>
  </si>
  <si>
    <t>6th</t>
  </si>
  <si>
    <t>4-some</t>
  </si>
  <si>
    <t>2-some</t>
  </si>
  <si>
    <t>individual</t>
  </si>
  <si>
    <t>0-0-0</t>
  </si>
  <si>
    <t>NO MORE</t>
  </si>
  <si>
    <t>Available Formats Used by the dropdown list on Outing Setup Worksheet</t>
  </si>
  <si>
    <t>Offset index to teams players</t>
  </si>
  <si>
    <t>Equitable Stroke Control</t>
  </si>
  <si>
    <t>4-Person, 1 Best Ball</t>
  </si>
  <si>
    <t>Player#</t>
  </si>
  <si>
    <t>Offset</t>
  </si>
  <si>
    <t>Hndcp</t>
  </si>
  <si>
    <t>MaxStrokes</t>
  </si>
  <si>
    <t>4-Person, 2 Best Balls</t>
  </si>
  <si>
    <t>&lt;9</t>
  </si>
  <si>
    <t>Par+2</t>
  </si>
  <si>
    <t>4-Person, Stableford</t>
  </si>
  <si>
    <t>4-Person, Medley</t>
  </si>
  <si>
    <t>Rotating Scramble</t>
  </si>
  <si>
    <t>2-Person, Better Ball</t>
  </si>
  <si>
    <t>2-Person, Points</t>
  </si>
  <si>
    <t>&gt;40</t>
  </si>
  <si>
    <t>Individual Points</t>
  </si>
  <si>
    <t>Formats</t>
  </si>
  <si>
    <t>4Per_1BB</t>
  </si>
  <si>
    <t>4Per_2BB</t>
  </si>
  <si>
    <t xml:space="preserve">Cell formulas to initialize Outing Setup </t>
  </si>
  <si>
    <t>Player #</t>
  </si>
  <si>
    <t>Blank Offset</t>
  </si>
  <si>
    <t>Player Offset</t>
  </si>
  <si>
    <t>Women's Net Scoring:</t>
  </si>
  <si>
    <t>OUT</t>
  </si>
  <si>
    <t>Census Golf Club 2008</t>
  </si>
  <si>
    <t>Event #4:  4-person Medley</t>
  </si>
  <si>
    <t>8/25/2008   Waverly Woods Golf Club, Marriottsville, MD</t>
  </si>
  <si>
    <t>Team Scores:</t>
  </si>
  <si>
    <t>Team</t>
  </si>
  <si>
    <t>Net</t>
  </si>
  <si>
    <t>Winnings</t>
  </si>
  <si>
    <t>Rick Hanks/Ben Hannon/Bill Russo/Bo Wachter</t>
  </si>
  <si>
    <t>David Raszewski/Tom Berti/Mike Longini/Doug Clift</t>
  </si>
  <si>
    <t>Larry Folk/Howie Kaufmann/Moe Levin/Bob Munsey</t>
  </si>
  <si>
    <t>Kim DePhillip/John DePhillip/Clive Richmond/Myron Brown</t>
  </si>
  <si>
    <t>Keith Paterno/Russ Paterno/James Hull/Lloyd Terrell</t>
  </si>
  <si>
    <t>Joe Keehan/Dan Vacca/John Fowler/Don Danbury</t>
  </si>
  <si>
    <t>Jerry Dorrance/Phil Salopek/Charlie Moon/Ken Butler</t>
  </si>
  <si>
    <t>Darrin Stolba/Dave Koehler/Larry Herschell/James Lessard</t>
  </si>
  <si>
    <t>Jeff Seibert/Phil Bettwy/Geider Chen/David Lavezza</t>
  </si>
  <si>
    <t>Jesse Battle/Janet Contee/Ron Scarlett/Wilma Tarry</t>
  </si>
  <si>
    <t>Cathy Ayoob/Lorraine Dommel/Monica Deckers/Maureen Lynch</t>
  </si>
  <si>
    <t>Marian Gowans/Arlene Saluter/Susan Keehan/Jerry Canty</t>
  </si>
  <si>
    <t>John Baldea/Lee Harvey/Charlie Roesle/Bill Smith</t>
  </si>
  <si>
    <t>Closest to the pin</t>
  </si>
  <si>
    <t>Men's Long Drive</t>
  </si>
  <si>
    <t># 5 50/50</t>
  </si>
  <si>
    <t># 7</t>
  </si>
  <si>
    <t># 14</t>
  </si>
  <si>
    <t>Women's Long Drive</t>
  </si>
  <si>
    <t># 16</t>
  </si>
  <si>
    <t xml:space="preserve">FORMAT: </t>
  </si>
  <si>
    <t>Rating</t>
  </si>
  <si>
    <t>Tee#</t>
  </si>
  <si>
    <t>Men</t>
  </si>
  <si>
    <t>Women</t>
  </si>
  <si>
    <t>Adjustments</t>
  </si>
  <si>
    <t>Flight 1:</t>
  </si>
  <si>
    <t xml:space="preserve">White </t>
  </si>
  <si>
    <t>+2</t>
  </si>
  <si>
    <t>None</t>
  </si>
  <si>
    <t>Flight 2:</t>
  </si>
  <si>
    <t>+3</t>
  </si>
  <si>
    <t>+1</t>
  </si>
  <si>
    <t>Hole #</t>
  </si>
  <si>
    <t>Out</t>
  </si>
  <si>
    <t>In</t>
  </si>
  <si>
    <t>Total</t>
  </si>
  <si>
    <t>Mens Hdcp</t>
  </si>
  <si>
    <t>Mens Par</t>
  </si>
  <si>
    <t>Wmns Hndcp</t>
  </si>
  <si>
    <t>Gross</t>
  </si>
  <si>
    <t>Wmns Par</t>
  </si>
  <si>
    <t>FOR HANDICAP PURPOSES ONLY</t>
  </si>
  <si>
    <t>Tee Played</t>
  </si>
  <si>
    <t>NAME</t>
  </si>
  <si>
    <t>Course Hndcp</t>
  </si>
  <si>
    <t>Adjust.  Course Hndcp</t>
  </si>
  <si>
    <t>Rank</t>
  </si>
  <si>
    <t>MaxScore</t>
  </si>
  <si>
    <t>Adjusted Gross</t>
  </si>
  <si>
    <t>NET</t>
  </si>
  <si>
    <t xml:space="preserve">  4-person medley</t>
  </si>
  <si>
    <t>Par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</si>
</sst>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GENERAL"/>
    <numFmt numFmtId="167" formatCode="\$#,##0.00"/>
    <numFmt numFmtId="168" formatCode="D\-MMM\-YY"/>
    <numFmt numFmtId="169" formatCode="@"/>
    <numFmt numFmtId="170" formatCode="M/D/YYYY"/>
    <numFmt numFmtId="171" formatCode="\$#,##0_);[RED]&quot;($&quot;#,##0\)"/>
    <numFmt numFmtId="172" formatCode="0"/>
  </numFmts>
  <fonts count="16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25"/>
      <name val="Arial"/>
      <family val="2"/>
    </font>
    <font>
      <b/>
      <sz val="9"/>
      <color indexed="25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2" fillId="3" borderId="2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1" fillId="0" borderId="0" xfId="0" applyNumberFormat="1" applyFont="1" applyFill="1" applyBorder="1" applyAlignment="1">
      <alignment horizontal="left" vertical="top"/>
    </xf>
    <xf numFmtId="164" fontId="0" fillId="0" borderId="0" xfId="0" applyFont="1" applyFill="1" applyBorder="1" applyAlignment="1">
      <alignment/>
    </xf>
    <xf numFmtId="164" fontId="0" fillId="0" borderId="0" xfId="0" applyNumberFormat="1" applyAlignment="1">
      <alignment horizontal="left" vertical="top" wrapText="1"/>
    </xf>
    <xf numFmtId="164" fontId="0" fillId="2" borderId="4" xfId="0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2" fillId="3" borderId="4" xfId="0" applyFont="1" applyFill="1" applyBorder="1" applyAlignment="1">
      <alignment horizontal="right"/>
    </xf>
    <xf numFmtId="164" fontId="0" fillId="4" borderId="0" xfId="0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center"/>
    </xf>
    <xf numFmtId="168" fontId="0" fillId="4" borderId="0" xfId="0" applyNumberFormat="1" applyFill="1" applyBorder="1" applyAlignment="1">
      <alignment horizontal="left"/>
    </xf>
    <xf numFmtId="169" fontId="0" fillId="4" borderId="0" xfId="0" applyNumberFormat="1" applyFont="1" applyFill="1" applyBorder="1" applyAlignment="1">
      <alignment horizontal="left" wrapText="1"/>
    </xf>
    <xf numFmtId="164" fontId="2" fillId="3" borderId="0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4" borderId="5" xfId="0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4" borderId="5" xfId="0" applyFill="1" applyBorder="1" applyAlignment="1">
      <alignment/>
    </xf>
    <xf numFmtId="164" fontId="0" fillId="0" borderId="0" xfId="0" applyFill="1" applyAlignment="1">
      <alignment horizontal="center"/>
    </xf>
    <xf numFmtId="164" fontId="0" fillId="2" borderId="0" xfId="0" applyFill="1" applyBorder="1" applyAlignment="1">
      <alignment horizontal="left"/>
    </xf>
    <xf numFmtId="164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4" fontId="1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0" fillId="4" borderId="6" xfId="0" applyNumberFormat="1" applyFill="1" applyBorder="1" applyAlignment="1">
      <alignment/>
    </xf>
    <xf numFmtId="165" fontId="0" fillId="4" borderId="6" xfId="0" applyNumberFormat="1" applyFill="1" applyBorder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0" borderId="0" xfId="0" applyAlignment="1">
      <alignment textRotation="180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wrapText="1" inden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4" borderId="0" xfId="0" applyFont="1" applyFill="1" applyAlignment="1">
      <alignment/>
    </xf>
    <xf numFmtId="164" fontId="0" fillId="0" borderId="0" xfId="0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70" fontId="4" fillId="0" borderId="0" xfId="0" applyNumberFormat="1" applyFont="1" applyAlignment="1">
      <alignment horizontal="left"/>
    </xf>
    <xf numFmtId="164" fontId="1" fillId="0" borderId="7" xfId="0" applyFont="1" applyBorder="1" applyAlignment="1">
      <alignment/>
    </xf>
    <xf numFmtId="164" fontId="0" fillId="0" borderId="8" xfId="0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0" fillId="7" borderId="11" xfId="0" applyFill="1" applyBorder="1" applyAlignment="1">
      <alignment horizontal="center"/>
    </xf>
    <xf numFmtId="164" fontId="0" fillId="7" borderId="12" xfId="0" applyFill="1" applyBorder="1" applyAlignment="1">
      <alignment horizontal="center"/>
    </xf>
    <xf numFmtId="164" fontId="0" fillId="7" borderId="13" xfId="0" applyFont="1" applyFill="1" applyBorder="1" applyAlignment="1">
      <alignment/>
    </xf>
    <xf numFmtId="164" fontId="0" fillId="7" borderId="13" xfId="0" applyFill="1" applyBorder="1" applyAlignment="1">
      <alignment horizontal="center"/>
    </xf>
    <xf numFmtId="171" fontId="0" fillId="7" borderId="14" xfId="0" applyNumberFormat="1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0" fillId="7" borderId="15" xfId="0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7" borderId="0" xfId="0" applyFill="1" applyAlignment="1">
      <alignment horizontal="center"/>
    </xf>
    <xf numFmtId="171" fontId="0" fillId="7" borderId="16" xfId="0" applyNumberForma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8" borderId="11" xfId="0" applyFill="1" applyBorder="1" applyAlignment="1">
      <alignment horizontal="center"/>
    </xf>
    <xf numFmtId="164" fontId="0" fillId="8" borderId="12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0" fillId="8" borderId="13" xfId="0" applyFill="1" applyBorder="1" applyAlignment="1">
      <alignment horizontal="center"/>
    </xf>
    <xf numFmtId="171" fontId="0" fillId="8" borderId="14" xfId="0" applyNumberForma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5" xfId="0" applyFill="1" applyBorder="1" applyAlignment="1">
      <alignment horizontal="center"/>
    </xf>
    <xf numFmtId="164" fontId="0" fillId="8" borderId="0" xfId="0" applyFont="1" applyFill="1" applyAlignment="1">
      <alignment/>
    </xf>
    <xf numFmtId="164" fontId="0" fillId="8" borderId="0" xfId="0" applyFill="1" applyAlignment="1">
      <alignment horizontal="center"/>
    </xf>
    <xf numFmtId="171" fontId="0" fillId="8" borderId="16" xfId="0" applyNumberFormat="1" applyFill="1" applyBorder="1" applyAlignment="1">
      <alignment horizontal="center"/>
    </xf>
    <xf numFmtId="164" fontId="0" fillId="8" borderId="16" xfId="0" applyFill="1" applyBorder="1" applyAlignment="1">
      <alignment horizontal="center"/>
    </xf>
    <xf numFmtId="164" fontId="0" fillId="8" borderId="17" xfId="0" applyFill="1" applyBorder="1" applyAlignment="1">
      <alignment horizontal="center"/>
    </xf>
    <xf numFmtId="164" fontId="0" fillId="8" borderId="18" xfId="0" applyFill="1" applyBorder="1" applyAlignment="1">
      <alignment horizontal="center"/>
    </xf>
    <xf numFmtId="164" fontId="0" fillId="8" borderId="19" xfId="0" applyFont="1" applyFill="1" applyBorder="1" applyAlignment="1">
      <alignment/>
    </xf>
    <xf numFmtId="171" fontId="0" fillId="8" borderId="20" xfId="0" applyNumberFormat="1" applyFont="1" applyFill="1" applyBorder="1" applyAlignment="1">
      <alignment horizontal="center"/>
    </xf>
    <xf numFmtId="164" fontId="0" fillId="0" borderId="21" xfId="0" applyBorder="1" applyAlignment="1">
      <alignment/>
    </xf>
    <xf numFmtId="164" fontId="0" fillId="0" borderId="0" xfId="0" applyBorder="1" applyAlignment="1">
      <alignment/>
    </xf>
    <xf numFmtId="164" fontId="1" fillId="0" borderId="22" xfId="0" applyFont="1" applyBorder="1" applyAlignment="1">
      <alignment wrapText="1"/>
    </xf>
    <xf numFmtId="164" fontId="1" fillId="0" borderId="21" xfId="0" applyFont="1" applyBorder="1" applyAlignment="1">
      <alignment/>
    </xf>
    <xf numFmtId="164" fontId="1" fillId="0" borderId="21" xfId="0" applyFont="1" applyBorder="1" applyAlignment="1">
      <alignment wrapText="1"/>
    </xf>
    <xf numFmtId="164" fontId="1" fillId="0" borderId="23" xfId="0" applyFont="1" applyBorder="1" applyAlignment="1">
      <alignment/>
    </xf>
    <xf numFmtId="164" fontId="0" fillId="0" borderId="9" xfId="0" applyFont="1" applyBorder="1" applyAlignment="1">
      <alignment horizontal="left"/>
    </xf>
    <xf numFmtId="171" fontId="0" fillId="0" borderId="0" xfId="0" applyNumberFormat="1" applyAlignment="1">
      <alignment horizontal="left"/>
    </xf>
    <xf numFmtId="171" fontId="0" fillId="0" borderId="10" xfId="0" applyNumberFormat="1" applyBorder="1" applyAlignment="1">
      <alignment horizontal="left"/>
    </xf>
    <xf numFmtId="171" fontId="0" fillId="0" borderId="0" xfId="0" applyNumberForma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left"/>
    </xf>
    <xf numFmtId="164" fontId="1" fillId="0" borderId="0" xfId="0" applyFont="1" applyFill="1" applyBorder="1" applyAlignment="1">
      <alignment/>
    </xf>
    <xf numFmtId="164" fontId="5" fillId="0" borderId="17" xfId="0" applyFont="1" applyBorder="1" applyAlignment="1">
      <alignment wrapText="1"/>
    </xf>
    <xf numFmtId="164" fontId="0" fillId="0" borderId="19" xfId="0" applyFont="1" applyBorder="1" applyAlignment="1">
      <alignment/>
    </xf>
    <xf numFmtId="171" fontId="0" fillId="0" borderId="19" xfId="0" applyNumberFormat="1" applyFont="1" applyBorder="1" applyAlignment="1">
      <alignment horizontal="left"/>
    </xf>
    <xf numFmtId="164" fontId="0" fillId="0" borderId="24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164" fontId="10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164" fontId="8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6" fillId="0" borderId="6" xfId="0" applyFont="1" applyFill="1" applyBorder="1" applyAlignment="1">
      <alignment wrapText="1"/>
    </xf>
    <xf numFmtId="164" fontId="6" fillId="0" borderId="6" xfId="0" applyFont="1" applyFill="1" applyBorder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4" borderId="6" xfId="0" applyFont="1" applyFill="1" applyBorder="1" applyAlignment="1">
      <alignment wrapText="1"/>
    </xf>
    <xf numFmtId="164" fontId="6" fillId="4" borderId="6" xfId="0" applyFont="1" applyFill="1" applyBorder="1" applyAlignment="1">
      <alignment/>
    </xf>
    <xf numFmtId="164" fontId="7" fillId="0" borderId="6" xfId="0" applyFont="1" applyFill="1" applyBorder="1" applyAlignment="1">
      <alignment wrapText="1"/>
    </xf>
    <xf numFmtId="164" fontId="7" fillId="0" borderId="6" xfId="0" applyFont="1" applyFill="1" applyBorder="1" applyAlignment="1">
      <alignment/>
    </xf>
    <xf numFmtId="164" fontId="7" fillId="4" borderId="6" xfId="0" applyFont="1" applyFill="1" applyBorder="1" applyAlignment="1">
      <alignment wrapText="1"/>
    </xf>
    <xf numFmtId="164" fontId="12" fillId="0" borderId="0" xfId="0" applyFont="1" applyAlignment="1">
      <alignment/>
    </xf>
    <xf numFmtId="164" fontId="12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2" borderId="0" xfId="0" applyFill="1" applyAlignment="1">
      <alignment/>
    </xf>
    <xf numFmtId="172" fontId="0" fillId="2" borderId="0" xfId="0" applyNumberFormat="1" applyFill="1" applyBorder="1" applyAlignment="1">
      <alignment horizontal="right"/>
    </xf>
    <xf numFmtId="164" fontId="9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4" borderId="0" xfId="0" applyFill="1" applyBorder="1" applyAlignment="1">
      <alignment/>
    </xf>
    <xf numFmtId="164" fontId="13" fillId="2" borderId="0" xfId="0" applyFont="1" applyFill="1" applyAlignment="1">
      <alignment/>
    </xf>
    <xf numFmtId="164" fontId="14" fillId="2" borderId="0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164" fontId="13" fillId="2" borderId="0" xfId="0" applyFont="1" applyFill="1" applyBorder="1" applyAlignment="1">
      <alignment/>
    </xf>
    <xf numFmtId="164" fontId="13" fillId="4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13" fillId="2" borderId="21" xfId="0" applyFont="1" applyFill="1" applyBorder="1" applyAlignment="1">
      <alignment/>
    </xf>
    <xf numFmtId="164" fontId="14" fillId="2" borderId="21" xfId="0" applyNumberFormat="1" applyFont="1" applyFill="1" applyBorder="1" applyAlignment="1">
      <alignment/>
    </xf>
    <xf numFmtId="165" fontId="13" fillId="2" borderId="21" xfId="0" applyNumberFormat="1" applyFont="1" applyFill="1" applyBorder="1" applyAlignment="1">
      <alignment/>
    </xf>
    <xf numFmtId="164" fontId="13" fillId="4" borderId="21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4" fontId="13" fillId="0" borderId="0" xfId="0" applyFont="1" applyAlignment="1">
      <alignment/>
    </xf>
    <xf numFmtId="164" fontId="0" fillId="4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5" fillId="0" borderId="0" xfId="0" applyFont="1" applyAlignment="1">
      <alignment/>
    </xf>
    <xf numFmtId="164" fontId="9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4" fontId="9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14" fillId="2" borderId="0" xfId="0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164" fontId="13" fillId="4" borderId="0" xfId="0" applyFont="1" applyFill="1" applyBorder="1" applyAlignment="1">
      <alignment/>
    </xf>
    <xf numFmtId="164" fontId="14" fillId="2" borderId="21" xfId="0" applyFont="1" applyFill="1" applyBorder="1" applyAlignment="1">
      <alignment/>
    </xf>
    <xf numFmtId="165" fontId="13" fillId="2" borderId="21" xfId="0" applyNumberFormat="1" applyFont="1" applyFill="1" applyBorder="1" applyAlignment="1">
      <alignment/>
    </xf>
    <xf numFmtId="164" fontId="14" fillId="0" borderId="0" xfId="0" applyFont="1" applyFill="1" applyAlignment="1">
      <alignment/>
    </xf>
    <xf numFmtId="165" fontId="13" fillId="0" borderId="0" xfId="0" applyNumberFormat="1" applyFont="1" applyFill="1" applyAlignment="1">
      <alignment/>
    </xf>
    <xf numFmtId="164" fontId="14" fillId="2" borderId="0" xfId="0" applyFont="1" applyFill="1" applyAlignment="1">
      <alignment/>
    </xf>
    <xf numFmtId="165" fontId="13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12" fillId="0" borderId="0" xfId="0" applyFont="1" applyAlignment="1">
      <alignment horizontal="center"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5" fillId="0" borderId="0" xfId="0" applyFont="1" applyBorder="1" applyAlignment="1">
      <alignment/>
    </xf>
    <xf numFmtId="165" fontId="15" fillId="0" borderId="0" xfId="0" applyNumberFormat="1" applyFont="1" applyBorder="1" applyAlignment="1">
      <alignment/>
    </xf>
    <xf numFmtId="164" fontId="15" fillId="0" borderId="21" xfId="0" applyFont="1" applyBorder="1" applyAlignment="1">
      <alignment/>
    </xf>
    <xf numFmtId="165" fontId="15" fillId="0" borderId="21" xfId="0" applyNumberFormat="1" applyFont="1" applyBorder="1" applyAlignment="1">
      <alignment/>
    </xf>
    <xf numFmtId="164" fontId="0" fillId="4" borderId="21" xfId="0" applyFont="1" applyFill="1" applyBorder="1" applyAlignment="1">
      <alignment/>
    </xf>
    <xf numFmtId="164" fontId="0" fillId="4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eeha002\Local%20Settings\Temp\notesE1EF34\Golf\GolfScoring\scores2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69"/>
  <sheetViews>
    <sheetView workbookViewId="0" topLeftCell="A1">
      <selection activeCell="D2" sqref="D2"/>
    </sheetView>
  </sheetViews>
  <sheetFormatPr defaultColWidth="9.140625" defaultRowHeight="12.75"/>
  <cols>
    <col min="1" max="1" width="11.28125" style="0" customWidth="1"/>
    <col min="2" max="2" width="8.7109375" style="0" customWidth="1"/>
    <col min="3" max="3" width="5.28125" style="0" customWidth="1"/>
    <col min="4" max="4" width="18.28125" style="0" customWidth="1"/>
    <col min="5" max="5" width="6.28125" style="0" customWidth="1"/>
    <col min="6" max="6" width="4.57421875" style="0" customWidth="1"/>
    <col min="7" max="7" width="5.7109375" style="0" customWidth="1"/>
    <col min="8" max="8" width="4.28125" style="0" customWidth="1"/>
  </cols>
  <sheetData>
    <row r="1" spans="3:5" ht="12.75">
      <c r="C1" s="1" t="s">
        <v>0</v>
      </c>
      <c r="D1" s="1" t="s">
        <v>1</v>
      </c>
      <c r="E1" s="1" t="s">
        <v>2</v>
      </c>
    </row>
    <row r="2" spans="1:5" ht="12.75">
      <c r="A2" s="2"/>
      <c r="D2" t="s">
        <v>3</v>
      </c>
      <c r="E2" s="3">
        <v>28.9</v>
      </c>
    </row>
    <row r="3" spans="1:5" ht="12.75">
      <c r="A3" s="2"/>
      <c r="D3" t="s">
        <v>4</v>
      </c>
      <c r="E3" s="3">
        <v>19.2</v>
      </c>
    </row>
    <row r="4" spans="1:5" ht="12.75">
      <c r="A4" s="2"/>
      <c r="D4" t="s">
        <v>5</v>
      </c>
      <c r="E4" s="3">
        <v>13.5</v>
      </c>
    </row>
    <row r="5" spans="1:5" ht="12.75">
      <c r="A5" s="2"/>
      <c r="D5" t="s">
        <v>6</v>
      </c>
      <c r="E5" s="3">
        <v>35.9</v>
      </c>
    </row>
    <row r="6" spans="1:5" ht="12.75">
      <c r="A6" s="2"/>
      <c r="D6" t="s">
        <v>7</v>
      </c>
      <c r="E6" s="3">
        <v>12.7</v>
      </c>
    </row>
    <row r="7" spans="1:5" ht="12.75">
      <c r="A7" s="2"/>
      <c r="D7" t="s">
        <v>8</v>
      </c>
      <c r="E7" s="3">
        <v>30</v>
      </c>
    </row>
    <row r="8" spans="1:5" ht="12.75">
      <c r="A8" s="2"/>
      <c r="D8" s="4" t="s">
        <v>9</v>
      </c>
      <c r="E8" s="3">
        <v>14.6</v>
      </c>
    </row>
    <row r="9" spans="1:5" ht="12.75">
      <c r="A9" s="2"/>
      <c r="D9" t="s">
        <v>10</v>
      </c>
      <c r="E9" s="3">
        <v>25.2</v>
      </c>
    </row>
    <row r="10" spans="1:5" ht="12.75">
      <c r="A10" s="2"/>
      <c r="D10" t="s">
        <v>11</v>
      </c>
      <c r="E10" s="3">
        <v>21.9</v>
      </c>
    </row>
    <row r="11" spans="1:5" ht="12.75">
      <c r="A11" s="2"/>
      <c r="D11" t="s">
        <v>12</v>
      </c>
      <c r="E11" s="3">
        <v>10.2</v>
      </c>
    </row>
    <row r="12" spans="1:5" ht="12.75">
      <c r="A12" s="2"/>
      <c r="D12" t="s">
        <v>13</v>
      </c>
      <c r="E12" s="3">
        <v>19</v>
      </c>
    </row>
    <row r="13" spans="1:5" ht="12.75">
      <c r="A13" s="2"/>
      <c r="D13" t="s">
        <v>14</v>
      </c>
      <c r="E13" s="3">
        <v>16</v>
      </c>
    </row>
    <row r="14" spans="1:5" ht="12.75">
      <c r="A14" s="2"/>
      <c r="D14" t="s">
        <v>15</v>
      </c>
      <c r="E14" s="3">
        <v>26.8</v>
      </c>
    </row>
    <row r="15" spans="1:5" ht="12.75">
      <c r="A15" s="2"/>
      <c r="D15" t="s">
        <v>16</v>
      </c>
      <c r="E15" s="3">
        <v>12</v>
      </c>
    </row>
    <row r="16" spans="1:5" ht="12.75">
      <c r="A16" s="2"/>
      <c r="D16" t="s">
        <v>17</v>
      </c>
      <c r="E16" s="3">
        <v>28</v>
      </c>
    </row>
    <row r="17" spans="1:5" ht="12.75">
      <c r="A17" s="2"/>
      <c r="D17" t="s">
        <v>18</v>
      </c>
      <c r="E17" s="3">
        <v>13.9</v>
      </c>
    </row>
    <row r="18" spans="1:5" ht="12.75">
      <c r="A18" s="2"/>
      <c r="D18" t="s">
        <v>19</v>
      </c>
      <c r="E18" s="3">
        <v>8.9</v>
      </c>
    </row>
    <row r="19" spans="1:5" ht="12.75">
      <c r="A19" s="2"/>
      <c r="D19" t="s">
        <v>20</v>
      </c>
      <c r="E19" s="3">
        <v>15.9</v>
      </c>
    </row>
    <row r="20" spans="1:5" ht="12.75">
      <c r="A20" s="2"/>
      <c r="D20" t="s">
        <v>21</v>
      </c>
      <c r="E20" s="3">
        <v>8.4</v>
      </c>
    </row>
    <row r="21" spans="1:5" ht="12.75">
      <c r="A21" s="2"/>
      <c r="D21" t="s">
        <v>22</v>
      </c>
      <c r="E21" s="3">
        <v>25</v>
      </c>
    </row>
    <row r="22" spans="1:5" ht="12.75">
      <c r="A22" s="2"/>
      <c r="D22" t="s">
        <v>23</v>
      </c>
      <c r="E22" s="3">
        <v>36.4</v>
      </c>
    </row>
    <row r="23" spans="1:5" ht="12.75">
      <c r="A23" s="2"/>
      <c r="D23" t="s">
        <v>24</v>
      </c>
      <c r="E23" s="3">
        <v>28.6</v>
      </c>
    </row>
    <row r="24" spans="1:5" ht="12.75">
      <c r="A24" s="2"/>
      <c r="D24" t="s">
        <v>25</v>
      </c>
      <c r="E24" s="3">
        <v>26.7</v>
      </c>
    </row>
    <row r="25" spans="1:5" ht="12.75">
      <c r="A25" s="2"/>
      <c r="D25" t="s">
        <v>26</v>
      </c>
      <c r="E25" s="3">
        <v>28.5</v>
      </c>
    </row>
    <row r="26" spans="1:5" ht="12.75">
      <c r="A26" s="2"/>
      <c r="D26" t="s">
        <v>27</v>
      </c>
      <c r="E26" s="3">
        <v>13.5</v>
      </c>
    </row>
    <row r="27" spans="1:5" ht="12.75">
      <c r="A27" s="2"/>
      <c r="D27" t="s">
        <v>28</v>
      </c>
      <c r="E27" s="3">
        <v>9.9</v>
      </c>
    </row>
    <row r="28" spans="1:5" ht="12.75">
      <c r="A28" s="2"/>
      <c r="D28" t="s">
        <v>29</v>
      </c>
      <c r="E28" s="3">
        <v>9.9</v>
      </c>
    </row>
    <row r="29" spans="1:5" ht="12.75">
      <c r="A29" s="2"/>
      <c r="D29" t="s">
        <v>30</v>
      </c>
      <c r="E29" s="3">
        <v>12</v>
      </c>
    </row>
    <row r="30" spans="1:5" ht="12.75">
      <c r="A30" s="2"/>
      <c r="D30" t="s">
        <v>31</v>
      </c>
      <c r="E30" s="3">
        <v>14.5</v>
      </c>
    </row>
    <row r="31" spans="1:5" ht="12.75">
      <c r="A31" s="2"/>
      <c r="D31" t="s">
        <v>32</v>
      </c>
      <c r="E31" s="3">
        <v>10.3</v>
      </c>
    </row>
    <row r="32" spans="1:5" ht="12.75">
      <c r="A32" s="2"/>
      <c r="D32" t="s">
        <v>33</v>
      </c>
      <c r="E32" s="3">
        <v>9.9</v>
      </c>
    </row>
    <row r="33" spans="1:5" ht="12.75">
      <c r="A33" s="2"/>
      <c r="D33" t="s">
        <v>34</v>
      </c>
      <c r="E33" s="3">
        <v>25.4</v>
      </c>
    </row>
    <row r="34" spans="1:5" ht="12.75">
      <c r="A34" s="2"/>
      <c r="D34" t="s">
        <v>35</v>
      </c>
      <c r="E34" s="3">
        <v>14.6</v>
      </c>
    </row>
    <row r="35" spans="1:5" ht="12.75">
      <c r="A35" s="2"/>
      <c r="D35" t="s">
        <v>36</v>
      </c>
      <c r="E35" s="3">
        <v>7.2</v>
      </c>
    </row>
    <row r="36" spans="1:5" ht="12.75">
      <c r="A36" s="2"/>
      <c r="D36" t="s">
        <v>37</v>
      </c>
      <c r="E36" s="3">
        <v>24.9</v>
      </c>
    </row>
    <row r="37" spans="1:5" ht="12.75">
      <c r="A37" s="2"/>
      <c r="D37" t="s">
        <v>38</v>
      </c>
      <c r="E37" s="3">
        <v>26.6</v>
      </c>
    </row>
    <row r="38" spans="1:5" ht="12.75">
      <c r="A38" s="2"/>
      <c r="D38" t="s">
        <v>39</v>
      </c>
      <c r="E38" s="3">
        <v>32.9</v>
      </c>
    </row>
    <row r="39" spans="1:5" ht="12.75">
      <c r="A39" s="2"/>
      <c r="D39" t="s">
        <v>40</v>
      </c>
      <c r="E39" s="3">
        <v>22.8</v>
      </c>
    </row>
    <row r="40" spans="1:5" ht="12.75">
      <c r="A40" s="2"/>
      <c r="D40" t="s">
        <v>41</v>
      </c>
      <c r="E40" s="3">
        <v>20.9</v>
      </c>
    </row>
    <row r="41" spans="1:5" ht="12.75">
      <c r="A41" s="2"/>
      <c r="D41" s="4" t="s">
        <v>42</v>
      </c>
      <c r="E41" s="3">
        <v>27.8</v>
      </c>
    </row>
    <row r="42" spans="1:5" ht="12.75">
      <c r="A42" s="2"/>
      <c r="D42" t="s">
        <v>43</v>
      </c>
      <c r="E42" s="3">
        <v>16.3</v>
      </c>
    </row>
    <row r="43" spans="1:5" ht="12.75">
      <c r="A43" s="2"/>
      <c r="D43" t="s">
        <v>44</v>
      </c>
      <c r="E43" s="3">
        <v>16.4</v>
      </c>
    </row>
    <row r="44" spans="1:5" ht="12.75">
      <c r="A44" s="2"/>
      <c r="D44" t="s">
        <v>45</v>
      </c>
      <c r="E44" s="3">
        <v>20.8</v>
      </c>
    </row>
    <row r="45" spans="1:5" ht="12.75">
      <c r="A45" s="2"/>
      <c r="D45" t="s">
        <v>46</v>
      </c>
      <c r="E45" s="3">
        <v>21.2</v>
      </c>
    </row>
    <row r="46" spans="1:5" ht="12.75">
      <c r="A46" s="2"/>
      <c r="D46" t="s">
        <v>47</v>
      </c>
      <c r="E46" s="3">
        <v>26</v>
      </c>
    </row>
    <row r="47" spans="1:5" ht="12.75">
      <c r="A47" s="2"/>
      <c r="D47" t="s">
        <v>48</v>
      </c>
      <c r="E47" s="3">
        <v>15</v>
      </c>
    </row>
    <row r="48" spans="1:5" ht="12.75">
      <c r="A48" s="2"/>
      <c r="D48" t="s">
        <v>49</v>
      </c>
      <c r="E48" s="3">
        <v>7.1</v>
      </c>
    </row>
    <row r="49" spans="1:5" ht="12.75">
      <c r="A49" s="2"/>
      <c r="D49" t="s">
        <v>50</v>
      </c>
      <c r="E49" s="3">
        <v>19.9</v>
      </c>
    </row>
    <row r="50" spans="1:5" ht="12.75">
      <c r="A50" s="2"/>
      <c r="D50" t="s">
        <v>51</v>
      </c>
      <c r="E50" s="3">
        <v>12</v>
      </c>
    </row>
    <row r="51" spans="1:5" ht="12.75">
      <c r="A51" s="2"/>
      <c r="D51" t="s">
        <v>52</v>
      </c>
      <c r="E51" s="3">
        <v>35.7</v>
      </c>
    </row>
    <row r="52" spans="1:5" ht="12.75">
      <c r="A52" s="2"/>
      <c r="D52" t="s">
        <v>53</v>
      </c>
      <c r="E52" s="3">
        <v>24.6</v>
      </c>
    </row>
    <row r="53" spans="1:5" ht="12.75">
      <c r="A53" s="2"/>
      <c r="D53" t="s">
        <v>54</v>
      </c>
      <c r="E53" s="3">
        <v>30.1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spans="1:5" ht="12.75">
      <c r="A128" s="2"/>
      <c r="E128" s="5"/>
    </row>
    <row r="129" spans="1:5" ht="12.75">
      <c r="A129" s="2"/>
      <c r="E129" s="5"/>
    </row>
    <row r="130" spans="1:5" ht="12.75">
      <c r="A130" s="2"/>
      <c r="E130" s="5"/>
    </row>
    <row r="131" spans="1:5" ht="12.75">
      <c r="A131" s="2"/>
      <c r="E131" s="5"/>
    </row>
    <row r="132" spans="1:5" ht="12.75">
      <c r="A132" s="2"/>
      <c r="E132" s="5"/>
    </row>
    <row r="133" spans="1:5" ht="12.75">
      <c r="A133" s="2"/>
      <c r="E133" s="5"/>
    </row>
    <row r="134" ht="12.75">
      <c r="E134" s="5"/>
    </row>
    <row r="135" ht="12.75">
      <c r="E135" s="5"/>
    </row>
    <row r="201" spans="4:5" ht="12.75">
      <c r="D201" t="str">
        <f aca="true" t="shared" si="0" ref="D201:D232">CONCATENATE(A201,", ",B201)</f>
        <v>, </v>
      </c>
      <c r="E201" s="6">
        <f aca="true" t="shared" si="1" ref="E201:E264">C201</f>
        <v>0</v>
      </c>
    </row>
    <row r="202" spans="4:5" ht="12.75">
      <c r="D202" t="str">
        <f t="shared" si="0"/>
        <v>, </v>
      </c>
      <c r="E202" s="6">
        <f t="shared" si="1"/>
        <v>0</v>
      </c>
    </row>
    <row r="203" spans="4:5" ht="12.75">
      <c r="D203" t="str">
        <f t="shared" si="0"/>
        <v>, </v>
      </c>
      <c r="E203" s="6">
        <f t="shared" si="1"/>
        <v>0</v>
      </c>
    </row>
    <row r="204" spans="4:5" ht="12.75">
      <c r="D204" t="str">
        <f t="shared" si="0"/>
        <v>, </v>
      </c>
      <c r="E204" s="6">
        <f t="shared" si="1"/>
        <v>0</v>
      </c>
    </row>
    <row r="205" spans="4:5" ht="12.75">
      <c r="D205" t="str">
        <f t="shared" si="0"/>
        <v>, </v>
      </c>
      <c r="E205" s="6">
        <f t="shared" si="1"/>
        <v>0</v>
      </c>
    </row>
    <row r="206" spans="4:5" ht="12.75">
      <c r="D206" t="str">
        <f t="shared" si="0"/>
        <v>, </v>
      </c>
      <c r="E206" s="6">
        <f t="shared" si="1"/>
        <v>0</v>
      </c>
    </row>
    <row r="207" spans="4:5" ht="12.75">
      <c r="D207" t="str">
        <f t="shared" si="0"/>
        <v>, </v>
      </c>
      <c r="E207" s="6">
        <f t="shared" si="1"/>
        <v>0</v>
      </c>
    </row>
    <row r="208" spans="4:5" ht="12.75">
      <c r="D208" t="str">
        <f t="shared" si="0"/>
        <v>, </v>
      </c>
      <c r="E208" s="6">
        <f t="shared" si="1"/>
        <v>0</v>
      </c>
    </row>
    <row r="209" spans="4:5" ht="12.75">
      <c r="D209" t="str">
        <f t="shared" si="0"/>
        <v>, </v>
      </c>
      <c r="E209" s="6">
        <f t="shared" si="1"/>
        <v>0</v>
      </c>
    </row>
    <row r="210" spans="4:5" ht="12.75">
      <c r="D210" t="str">
        <f t="shared" si="0"/>
        <v>, </v>
      </c>
      <c r="E210" s="6">
        <f t="shared" si="1"/>
        <v>0</v>
      </c>
    </row>
    <row r="211" spans="4:5" ht="12.75">
      <c r="D211" t="str">
        <f t="shared" si="0"/>
        <v>, </v>
      </c>
      <c r="E211" s="6">
        <f t="shared" si="1"/>
        <v>0</v>
      </c>
    </row>
    <row r="212" spans="4:5" ht="12.75">
      <c r="D212" t="str">
        <f t="shared" si="0"/>
        <v>, </v>
      </c>
      <c r="E212" s="6">
        <f t="shared" si="1"/>
        <v>0</v>
      </c>
    </row>
    <row r="213" spans="4:5" ht="12.75">
      <c r="D213" t="str">
        <f t="shared" si="0"/>
        <v>, </v>
      </c>
      <c r="E213" s="6">
        <f t="shared" si="1"/>
        <v>0</v>
      </c>
    </row>
    <row r="214" spans="4:5" ht="12.75">
      <c r="D214" t="str">
        <f t="shared" si="0"/>
        <v>, </v>
      </c>
      <c r="E214" s="6">
        <f t="shared" si="1"/>
        <v>0</v>
      </c>
    </row>
    <row r="215" spans="4:5" ht="12.75">
      <c r="D215" t="str">
        <f t="shared" si="0"/>
        <v>, </v>
      </c>
      <c r="E215" s="6">
        <f t="shared" si="1"/>
        <v>0</v>
      </c>
    </row>
    <row r="216" spans="4:5" ht="12.75">
      <c r="D216" t="str">
        <f t="shared" si="0"/>
        <v>, </v>
      </c>
      <c r="E216" s="6">
        <f t="shared" si="1"/>
        <v>0</v>
      </c>
    </row>
    <row r="217" spans="4:5" ht="12.75">
      <c r="D217" t="str">
        <f t="shared" si="0"/>
        <v>, </v>
      </c>
      <c r="E217" s="6">
        <f t="shared" si="1"/>
        <v>0</v>
      </c>
    </row>
    <row r="218" spans="4:5" ht="12.75">
      <c r="D218" t="str">
        <f t="shared" si="0"/>
        <v>, </v>
      </c>
      <c r="E218" s="6">
        <f t="shared" si="1"/>
        <v>0</v>
      </c>
    </row>
    <row r="219" spans="4:5" ht="12.75">
      <c r="D219" t="str">
        <f t="shared" si="0"/>
        <v>, </v>
      </c>
      <c r="E219" s="6">
        <f t="shared" si="1"/>
        <v>0</v>
      </c>
    </row>
    <row r="220" spans="4:5" ht="12.75">
      <c r="D220" t="str">
        <f t="shared" si="0"/>
        <v>, </v>
      </c>
      <c r="E220" s="6">
        <f t="shared" si="1"/>
        <v>0</v>
      </c>
    </row>
    <row r="221" spans="4:5" ht="12.75">
      <c r="D221" t="str">
        <f t="shared" si="0"/>
        <v>, </v>
      </c>
      <c r="E221" s="6">
        <f t="shared" si="1"/>
        <v>0</v>
      </c>
    </row>
    <row r="222" spans="4:5" ht="12.75">
      <c r="D222" t="str">
        <f t="shared" si="0"/>
        <v>, </v>
      </c>
      <c r="E222" s="6">
        <f t="shared" si="1"/>
        <v>0</v>
      </c>
    </row>
    <row r="223" spans="4:5" ht="12.75">
      <c r="D223" t="str">
        <f t="shared" si="0"/>
        <v>, </v>
      </c>
      <c r="E223" s="6">
        <f t="shared" si="1"/>
        <v>0</v>
      </c>
    </row>
    <row r="224" spans="4:5" ht="12.75">
      <c r="D224" t="str">
        <f t="shared" si="0"/>
        <v>, </v>
      </c>
      <c r="E224" s="6">
        <f t="shared" si="1"/>
        <v>0</v>
      </c>
    </row>
    <row r="225" spans="4:5" ht="12.75">
      <c r="D225" t="str">
        <f t="shared" si="0"/>
        <v>, </v>
      </c>
      <c r="E225" s="6">
        <f t="shared" si="1"/>
        <v>0</v>
      </c>
    </row>
    <row r="226" spans="4:5" ht="12.75">
      <c r="D226" t="str">
        <f t="shared" si="0"/>
        <v>, </v>
      </c>
      <c r="E226" s="6">
        <f t="shared" si="1"/>
        <v>0</v>
      </c>
    </row>
    <row r="227" spans="4:5" ht="12.75">
      <c r="D227" t="str">
        <f t="shared" si="0"/>
        <v>, </v>
      </c>
      <c r="E227" s="6">
        <f t="shared" si="1"/>
        <v>0</v>
      </c>
    </row>
    <row r="228" spans="4:5" ht="12.75">
      <c r="D228" t="str">
        <f t="shared" si="0"/>
        <v>, </v>
      </c>
      <c r="E228" s="6">
        <f t="shared" si="1"/>
        <v>0</v>
      </c>
    </row>
    <row r="229" spans="4:5" ht="12.75">
      <c r="D229" t="str">
        <f t="shared" si="0"/>
        <v>, </v>
      </c>
      <c r="E229" s="6">
        <f t="shared" si="1"/>
        <v>0</v>
      </c>
    </row>
    <row r="230" spans="4:5" ht="12.75">
      <c r="D230" t="str">
        <f t="shared" si="0"/>
        <v>, </v>
      </c>
      <c r="E230" s="6">
        <f t="shared" si="1"/>
        <v>0</v>
      </c>
    </row>
    <row r="231" spans="4:5" ht="12.75">
      <c r="D231" t="str">
        <f t="shared" si="0"/>
        <v>, </v>
      </c>
      <c r="E231" s="6">
        <f t="shared" si="1"/>
        <v>0</v>
      </c>
    </row>
    <row r="232" spans="4:5" ht="12.75">
      <c r="D232" t="str">
        <f t="shared" si="0"/>
        <v>, </v>
      </c>
      <c r="E232" s="6">
        <f t="shared" si="1"/>
        <v>0</v>
      </c>
    </row>
    <row r="233" spans="4:5" ht="12.75">
      <c r="D233" t="str">
        <f aca="true" t="shared" si="2" ref="D233:D269">CONCATENATE(A233,", ",B233)</f>
        <v>, </v>
      </c>
      <c r="E233" s="6">
        <f t="shared" si="1"/>
        <v>0</v>
      </c>
    </row>
    <row r="234" spans="4:5" ht="12.75">
      <c r="D234" t="str">
        <f t="shared" si="2"/>
        <v>, </v>
      </c>
      <c r="E234" s="6">
        <f t="shared" si="1"/>
        <v>0</v>
      </c>
    </row>
    <row r="235" spans="4:5" ht="12.75">
      <c r="D235" t="str">
        <f t="shared" si="2"/>
        <v>, </v>
      </c>
      <c r="E235" s="6">
        <f t="shared" si="1"/>
        <v>0</v>
      </c>
    </row>
    <row r="236" spans="4:5" ht="12.75">
      <c r="D236" t="str">
        <f t="shared" si="2"/>
        <v>, </v>
      </c>
      <c r="E236" s="6">
        <f t="shared" si="1"/>
        <v>0</v>
      </c>
    </row>
    <row r="237" spans="4:5" ht="12.75">
      <c r="D237" t="str">
        <f t="shared" si="2"/>
        <v>, </v>
      </c>
      <c r="E237" s="6">
        <f t="shared" si="1"/>
        <v>0</v>
      </c>
    </row>
    <row r="238" spans="4:5" ht="12.75">
      <c r="D238" t="str">
        <f t="shared" si="2"/>
        <v>, </v>
      </c>
      <c r="E238" s="6">
        <f t="shared" si="1"/>
        <v>0</v>
      </c>
    </row>
    <row r="239" spans="4:5" ht="12.75">
      <c r="D239" t="str">
        <f t="shared" si="2"/>
        <v>, </v>
      </c>
      <c r="E239" s="6">
        <f t="shared" si="1"/>
        <v>0</v>
      </c>
    </row>
    <row r="240" spans="4:5" ht="12.75">
      <c r="D240" t="str">
        <f t="shared" si="2"/>
        <v>, </v>
      </c>
      <c r="E240" s="6">
        <f t="shared" si="1"/>
        <v>0</v>
      </c>
    </row>
    <row r="241" spans="4:5" ht="12.75">
      <c r="D241" t="str">
        <f t="shared" si="2"/>
        <v>, </v>
      </c>
      <c r="E241" s="6">
        <f t="shared" si="1"/>
        <v>0</v>
      </c>
    </row>
    <row r="242" spans="4:5" ht="12.75">
      <c r="D242" t="str">
        <f t="shared" si="2"/>
        <v>, </v>
      </c>
      <c r="E242" s="6">
        <f t="shared" si="1"/>
        <v>0</v>
      </c>
    </row>
    <row r="243" spans="4:5" ht="12.75">
      <c r="D243" t="str">
        <f t="shared" si="2"/>
        <v>, </v>
      </c>
      <c r="E243" s="6">
        <f t="shared" si="1"/>
        <v>0</v>
      </c>
    </row>
    <row r="244" spans="4:5" ht="12.75">
      <c r="D244" t="str">
        <f t="shared" si="2"/>
        <v>, </v>
      </c>
      <c r="E244" s="6">
        <f t="shared" si="1"/>
        <v>0</v>
      </c>
    </row>
    <row r="245" spans="4:5" ht="12.75">
      <c r="D245" t="str">
        <f t="shared" si="2"/>
        <v>, </v>
      </c>
      <c r="E245" s="6">
        <f t="shared" si="1"/>
        <v>0</v>
      </c>
    </row>
    <row r="246" spans="4:5" ht="12.75">
      <c r="D246" t="str">
        <f t="shared" si="2"/>
        <v>, </v>
      </c>
      <c r="E246" s="6">
        <f t="shared" si="1"/>
        <v>0</v>
      </c>
    </row>
    <row r="247" spans="4:5" ht="12.75">
      <c r="D247" t="str">
        <f t="shared" si="2"/>
        <v>, </v>
      </c>
      <c r="E247" s="6">
        <f t="shared" si="1"/>
        <v>0</v>
      </c>
    </row>
    <row r="248" spans="4:5" ht="12.75">
      <c r="D248" t="str">
        <f t="shared" si="2"/>
        <v>, </v>
      </c>
      <c r="E248" s="6">
        <f t="shared" si="1"/>
        <v>0</v>
      </c>
    </row>
    <row r="249" spans="4:5" ht="12.75">
      <c r="D249" t="str">
        <f t="shared" si="2"/>
        <v>, </v>
      </c>
      <c r="E249" s="6">
        <f t="shared" si="1"/>
        <v>0</v>
      </c>
    </row>
    <row r="250" spans="4:5" ht="12.75">
      <c r="D250" t="str">
        <f t="shared" si="2"/>
        <v>, </v>
      </c>
      <c r="E250" s="6">
        <f t="shared" si="1"/>
        <v>0</v>
      </c>
    </row>
    <row r="251" spans="4:5" ht="12.75">
      <c r="D251" t="str">
        <f t="shared" si="2"/>
        <v>, </v>
      </c>
      <c r="E251" s="6">
        <f t="shared" si="1"/>
        <v>0</v>
      </c>
    </row>
    <row r="252" spans="4:5" ht="12.75">
      <c r="D252" t="str">
        <f t="shared" si="2"/>
        <v>, </v>
      </c>
      <c r="E252" s="6">
        <f t="shared" si="1"/>
        <v>0</v>
      </c>
    </row>
    <row r="253" spans="4:5" ht="12.75">
      <c r="D253" t="str">
        <f t="shared" si="2"/>
        <v>, </v>
      </c>
      <c r="E253" s="6">
        <f t="shared" si="1"/>
        <v>0</v>
      </c>
    </row>
    <row r="254" spans="4:5" ht="12.75">
      <c r="D254" t="str">
        <f t="shared" si="2"/>
        <v>, </v>
      </c>
      <c r="E254" s="6">
        <f t="shared" si="1"/>
        <v>0</v>
      </c>
    </row>
    <row r="255" spans="4:5" ht="12.75">
      <c r="D255" t="str">
        <f t="shared" si="2"/>
        <v>, </v>
      </c>
      <c r="E255" s="6">
        <f t="shared" si="1"/>
        <v>0</v>
      </c>
    </row>
    <row r="256" spans="4:5" ht="12.75">
      <c r="D256" t="str">
        <f t="shared" si="2"/>
        <v>, </v>
      </c>
      <c r="E256" s="6">
        <f t="shared" si="1"/>
        <v>0</v>
      </c>
    </row>
    <row r="257" spans="4:5" ht="12.75">
      <c r="D257" t="str">
        <f t="shared" si="2"/>
        <v>, </v>
      </c>
      <c r="E257" s="6">
        <f t="shared" si="1"/>
        <v>0</v>
      </c>
    </row>
    <row r="258" spans="4:5" ht="12.75">
      <c r="D258" t="str">
        <f t="shared" si="2"/>
        <v>, </v>
      </c>
      <c r="E258" s="6">
        <f t="shared" si="1"/>
        <v>0</v>
      </c>
    </row>
    <row r="259" spans="4:5" ht="12.75">
      <c r="D259" t="str">
        <f t="shared" si="2"/>
        <v>, </v>
      </c>
      <c r="E259" s="6">
        <f t="shared" si="1"/>
        <v>0</v>
      </c>
    </row>
    <row r="260" spans="4:5" ht="12.75">
      <c r="D260" t="str">
        <f t="shared" si="2"/>
        <v>, </v>
      </c>
      <c r="E260" s="6">
        <f t="shared" si="1"/>
        <v>0</v>
      </c>
    </row>
    <row r="261" spans="4:5" ht="12.75">
      <c r="D261" t="str">
        <f t="shared" si="2"/>
        <v>, </v>
      </c>
      <c r="E261" s="6">
        <f t="shared" si="1"/>
        <v>0</v>
      </c>
    </row>
    <row r="262" spans="4:5" ht="12.75">
      <c r="D262" t="str">
        <f t="shared" si="2"/>
        <v>, </v>
      </c>
      <c r="E262" s="6">
        <f t="shared" si="1"/>
        <v>0</v>
      </c>
    </row>
    <row r="263" spans="4:5" ht="12.75">
      <c r="D263" t="str">
        <f t="shared" si="2"/>
        <v>, </v>
      </c>
      <c r="E263" s="6">
        <f t="shared" si="1"/>
        <v>0</v>
      </c>
    </row>
    <row r="264" spans="4:5" ht="12.75">
      <c r="D264" t="str">
        <f t="shared" si="2"/>
        <v>, </v>
      </c>
      <c r="E264" s="6">
        <f t="shared" si="1"/>
        <v>0</v>
      </c>
    </row>
    <row r="265" spans="4:5" ht="12.75">
      <c r="D265" t="str">
        <f t="shared" si="2"/>
        <v>, </v>
      </c>
      <c r="E265" s="6">
        <f>C265</f>
        <v>0</v>
      </c>
    </row>
    <row r="266" spans="4:5" ht="12.75">
      <c r="D266" t="str">
        <f t="shared" si="2"/>
        <v>, </v>
      </c>
      <c r="E266" s="6">
        <f>C266</f>
        <v>0</v>
      </c>
    </row>
    <row r="267" spans="4:5" ht="12.75">
      <c r="D267" t="str">
        <f t="shared" si="2"/>
        <v>, </v>
      </c>
      <c r="E267" s="6">
        <f>C267</f>
        <v>0</v>
      </c>
    </row>
    <row r="268" spans="4:5" ht="12.75">
      <c r="D268" t="str">
        <f t="shared" si="2"/>
        <v>, </v>
      </c>
      <c r="E268" s="6">
        <f>C268</f>
        <v>0</v>
      </c>
    </row>
    <row r="269" spans="4:5" ht="12.75">
      <c r="D269" t="str">
        <f t="shared" si="2"/>
        <v>, </v>
      </c>
      <c r="E269" s="6">
        <f>C269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5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5.140625" style="0" customWidth="1"/>
    <col min="3" max="3" width="14.140625" style="0" customWidth="1"/>
    <col min="4" max="4" width="16.140625" style="0" customWidth="1"/>
    <col min="5" max="5" width="13.00390625" style="0" customWidth="1"/>
    <col min="6" max="7" width="11.7109375" style="0" customWidth="1"/>
    <col min="10" max="10" width="4.8515625" style="0" customWidth="1"/>
    <col min="11" max="17" width="11.7109375" style="0" customWidth="1"/>
  </cols>
  <sheetData>
    <row r="1" spans="3:15" ht="13.5" customHeight="1">
      <c r="C1" s="7"/>
      <c r="D1" s="8"/>
      <c r="E1" s="9" t="s">
        <v>55</v>
      </c>
      <c r="F1" s="9"/>
      <c r="G1" s="9"/>
      <c r="H1" s="9"/>
      <c r="I1" s="10"/>
      <c r="J1" s="11"/>
      <c r="K1" s="12"/>
      <c r="L1" s="13"/>
      <c r="M1" s="13"/>
      <c r="N1" s="13"/>
      <c r="O1" s="14"/>
    </row>
    <row r="2" spans="3:15" ht="12.75">
      <c r="C2" s="15"/>
      <c r="D2" s="16"/>
      <c r="E2" s="17"/>
      <c r="F2" s="17"/>
      <c r="G2" s="17"/>
      <c r="H2" s="17"/>
      <c r="I2" s="18"/>
      <c r="J2" s="11"/>
      <c r="K2" s="13"/>
      <c r="L2" s="13"/>
      <c r="M2" s="13"/>
      <c r="N2" s="13"/>
      <c r="O2" s="14"/>
    </row>
    <row r="3" spans="1:15" ht="12.75">
      <c r="A3" s="3">
        <v>9</v>
      </c>
      <c r="C3" s="19" t="s">
        <v>56</v>
      </c>
      <c r="D3" s="20" t="s">
        <v>57</v>
      </c>
      <c r="E3" s="20"/>
      <c r="F3" s="17"/>
      <c r="G3" s="21"/>
      <c r="H3" s="17"/>
      <c r="I3" s="18"/>
      <c r="J3" s="11"/>
      <c r="K3" s="13"/>
      <c r="L3" s="13"/>
      <c r="M3" s="13"/>
      <c r="N3" s="13"/>
      <c r="O3" s="14"/>
    </row>
    <row r="4" spans="3:15" ht="12.75">
      <c r="C4" s="15"/>
      <c r="D4" s="16"/>
      <c r="E4" s="17"/>
      <c r="F4" s="17"/>
      <c r="G4" s="17"/>
      <c r="H4" s="17"/>
      <c r="I4" s="18"/>
      <c r="J4" s="11"/>
      <c r="K4" s="13"/>
      <c r="L4" s="13"/>
      <c r="M4" s="13"/>
      <c r="N4" s="13"/>
      <c r="O4" s="14"/>
    </row>
    <row r="5" spans="3:15" ht="12.75">
      <c r="C5" s="19" t="s">
        <v>58</v>
      </c>
      <c r="D5" s="22">
        <v>39685</v>
      </c>
      <c r="E5" s="22"/>
      <c r="F5" s="16"/>
      <c r="G5" s="16"/>
      <c r="H5" s="16"/>
      <c r="I5" s="18"/>
      <c r="J5" s="11"/>
      <c r="K5" s="13"/>
      <c r="L5" s="13"/>
      <c r="M5" s="13"/>
      <c r="N5" s="13"/>
      <c r="O5" s="14"/>
    </row>
    <row r="6" spans="3:15" ht="12.75">
      <c r="C6" s="15"/>
      <c r="D6" s="16"/>
      <c r="E6" s="16"/>
      <c r="F6" s="16"/>
      <c r="G6" s="16"/>
      <c r="H6" s="16"/>
      <c r="I6" s="18"/>
      <c r="J6" s="11"/>
      <c r="K6" s="13"/>
      <c r="L6" s="13"/>
      <c r="M6" s="13"/>
      <c r="N6" s="13"/>
      <c r="O6" s="14"/>
    </row>
    <row r="7" spans="3:15" ht="12.75" customHeight="1">
      <c r="C7" s="19" t="s">
        <v>59</v>
      </c>
      <c r="D7" s="23" t="s">
        <v>60</v>
      </c>
      <c r="E7" s="23"/>
      <c r="F7" s="24" t="s">
        <v>61</v>
      </c>
      <c r="G7" s="24"/>
      <c r="H7" s="25" t="s">
        <v>62</v>
      </c>
      <c r="I7" s="25"/>
      <c r="J7" s="26"/>
      <c r="K7" s="13"/>
      <c r="L7" s="13"/>
      <c r="M7" s="13"/>
      <c r="N7" s="13"/>
      <c r="O7" s="14"/>
    </row>
    <row r="8" spans="3:15" ht="12.75">
      <c r="C8" s="15"/>
      <c r="D8" s="16"/>
      <c r="E8" s="16"/>
      <c r="F8" s="24" t="s">
        <v>63</v>
      </c>
      <c r="G8" s="24" t="s">
        <v>64</v>
      </c>
      <c r="H8" s="24" t="s">
        <v>63</v>
      </c>
      <c r="I8" s="25" t="s">
        <v>64</v>
      </c>
      <c r="J8" s="26"/>
      <c r="K8" s="13"/>
      <c r="L8" s="13"/>
      <c r="M8" s="13"/>
      <c r="N8" s="13"/>
      <c r="O8" s="14"/>
    </row>
    <row r="9" spans="3:15" ht="12.75">
      <c r="C9" s="19" t="s">
        <v>65</v>
      </c>
      <c r="D9" s="20" t="s">
        <v>66</v>
      </c>
      <c r="E9" s="20"/>
      <c r="F9" s="27">
        <v>71.4</v>
      </c>
      <c r="G9" s="27"/>
      <c r="H9" s="27">
        <v>129</v>
      </c>
      <c r="I9" s="28"/>
      <c r="J9" s="29"/>
      <c r="K9" s="13"/>
      <c r="L9" s="13"/>
      <c r="M9" s="13"/>
      <c r="N9" s="13"/>
      <c r="O9" s="14"/>
    </row>
    <row r="10" spans="3:15" ht="12.75">
      <c r="C10" s="15"/>
      <c r="D10" s="20" t="s">
        <v>67</v>
      </c>
      <c r="E10" s="20"/>
      <c r="F10" s="27">
        <v>70.4</v>
      </c>
      <c r="G10" s="27"/>
      <c r="H10" s="27">
        <v>124</v>
      </c>
      <c r="I10" s="30"/>
      <c r="J10" s="29"/>
      <c r="K10" s="13"/>
      <c r="L10" s="13"/>
      <c r="M10" s="13"/>
      <c r="N10" s="13"/>
      <c r="O10" s="14"/>
    </row>
    <row r="11" spans="3:15" ht="12.75">
      <c r="C11" s="15"/>
      <c r="D11" s="20" t="s">
        <v>68</v>
      </c>
      <c r="E11" s="20"/>
      <c r="F11" s="27">
        <v>67.3</v>
      </c>
      <c r="G11" s="27" t="s">
        <v>69</v>
      </c>
      <c r="H11" s="27">
        <v>113</v>
      </c>
      <c r="I11" s="28" t="s">
        <v>69</v>
      </c>
      <c r="J11" s="29"/>
      <c r="K11" s="13"/>
      <c r="L11" s="13"/>
      <c r="M11" s="13"/>
      <c r="N11" s="13"/>
      <c r="O11" s="14"/>
    </row>
    <row r="12" spans="3:15" ht="12.75">
      <c r="C12" s="15"/>
      <c r="D12" s="20" t="s">
        <v>70</v>
      </c>
      <c r="E12" s="20"/>
      <c r="F12" s="27"/>
      <c r="G12" s="27">
        <v>68.1</v>
      </c>
      <c r="H12" s="27"/>
      <c r="I12" s="28">
        <v>116</v>
      </c>
      <c r="J12" s="29"/>
      <c r="K12" s="13"/>
      <c r="L12" s="13"/>
      <c r="M12" s="13"/>
      <c r="N12" s="13"/>
      <c r="O12" s="14"/>
    </row>
    <row r="13" spans="3:15" ht="12.75">
      <c r="C13" s="15"/>
      <c r="D13" s="20" t="s">
        <v>69</v>
      </c>
      <c r="E13" s="20"/>
      <c r="F13" s="27"/>
      <c r="G13" s="27"/>
      <c r="H13" s="27"/>
      <c r="I13" s="28"/>
      <c r="J13" s="29"/>
      <c r="K13" s="13"/>
      <c r="L13" s="13"/>
      <c r="M13" s="13"/>
      <c r="N13" s="13"/>
      <c r="O13" s="14"/>
    </row>
    <row r="14" spans="1:15" s="2" customFormat="1" ht="12.75">
      <c r="A14" s="31"/>
      <c r="C14" s="15"/>
      <c r="D14" s="16"/>
      <c r="E14" s="16"/>
      <c r="F14" s="16"/>
      <c r="G14" s="16"/>
      <c r="H14" s="16"/>
      <c r="I14" s="18"/>
      <c r="J14" s="11"/>
      <c r="K14" s="13"/>
      <c r="L14" s="13"/>
      <c r="M14" s="13"/>
      <c r="N14" s="13"/>
      <c r="O14" s="14"/>
    </row>
    <row r="15" spans="3:15" ht="12.75">
      <c r="C15" s="19" t="s">
        <v>71</v>
      </c>
      <c r="D15" s="32"/>
      <c r="E15" s="32"/>
      <c r="F15" s="16"/>
      <c r="G15" s="16"/>
      <c r="H15" s="16"/>
      <c r="I15" s="18"/>
      <c r="J15" s="11"/>
      <c r="K15" s="13"/>
      <c r="L15" s="13"/>
      <c r="M15" s="13"/>
      <c r="N15" s="13"/>
      <c r="O15" s="14"/>
    </row>
    <row r="16" spans="3:15" ht="12.75">
      <c r="C16" s="33"/>
      <c r="D16" s="33"/>
      <c r="E16" s="33"/>
      <c r="F16" s="33"/>
      <c r="G16" s="33"/>
      <c r="H16" s="33"/>
      <c r="I16" s="33"/>
      <c r="J16" s="33"/>
      <c r="K16" s="13"/>
      <c r="L16" s="13"/>
      <c r="M16" s="13"/>
      <c r="N16" s="13"/>
      <c r="O16" s="14"/>
    </row>
    <row r="17" spans="13:14" ht="12.75">
      <c r="M17" s="34"/>
      <c r="N17" s="34"/>
    </row>
    <row r="18" spans="3:14" ht="12.75" customHeight="1">
      <c r="C18" s="35" t="s">
        <v>72</v>
      </c>
      <c r="D18" s="35"/>
      <c r="E18" s="35"/>
      <c r="F18" s="35"/>
      <c r="G18" s="35"/>
      <c r="H18" s="35"/>
      <c r="I18" s="35"/>
      <c r="M18" s="34"/>
      <c r="N18" s="34"/>
    </row>
    <row r="19" spans="3:14" ht="12.75">
      <c r="C19" s="35"/>
      <c r="D19" s="35"/>
      <c r="E19" s="35"/>
      <c r="F19" s="35"/>
      <c r="G19" s="35"/>
      <c r="H19" s="35"/>
      <c r="I19" s="35"/>
      <c r="M19" s="34"/>
      <c r="N19" s="34"/>
    </row>
    <row r="20" spans="3:14" ht="12.75">
      <c r="C20" s="35"/>
      <c r="D20" s="35"/>
      <c r="E20" s="35"/>
      <c r="F20" s="35"/>
      <c r="G20" s="35"/>
      <c r="H20" s="35"/>
      <c r="I20" s="35"/>
      <c r="M20" s="34"/>
      <c r="N20" s="34"/>
    </row>
    <row r="21" spans="13:14" ht="12.75">
      <c r="M21" s="34"/>
      <c r="N21" s="34"/>
    </row>
    <row r="22" spans="7:14" ht="12.75">
      <c r="G22" s="36" t="s">
        <v>73</v>
      </c>
      <c r="H22" s="36"/>
      <c r="I22" s="36"/>
      <c r="K22" s="36" t="s">
        <v>74</v>
      </c>
      <c r="L22" s="36"/>
      <c r="M22" s="36"/>
      <c r="N22" s="34"/>
    </row>
    <row r="23" spans="1:13" ht="12.75">
      <c r="A23" s="3" t="s">
        <v>75</v>
      </c>
      <c r="C23" t="s">
        <v>76</v>
      </c>
      <c r="D23" t="s">
        <v>1</v>
      </c>
      <c r="E23" t="s">
        <v>2</v>
      </c>
      <c r="F23" s="34" t="s">
        <v>77</v>
      </c>
      <c r="G23" t="s">
        <v>78</v>
      </c>
      <c r="H23" t="s">
        <v>79</v>
      </c>
      <c r="I23" t="s">
        <v>80</v>
      </c>
      <c r="K23" t="s">
        <v>81</v>
      </c>
      <c r="L23" t="s">
        <v>79</v>
      </c>
      <c r="M23" s="34" t="s">
        <v>80</v>
      </c>
    </row>
    <row r="24" spans="2:14" ht="12.75">
      <c r="B24">
        <v>1</v>
      </c>
      <c r="D24" s="37" t="str">
        <f ca="1">OFFSET(Handicaps!$D$1,ListofLists!$F$18,0)</f>
        <v>Joe Keehan</v>
      </c>
      <c r="E24" s="38">
        <f ca="1">OFFSET(Handicaps!$D$1,ListofLists!$F$18,1)</f>
        <v>9.9</v>
      </c>
      <c r="G24" s="6">
        <f>E24</f>
        <v>9.9</v>
      </c>
      <c r="K24" s="6">
        <f>RANK(G24,G24:G143,0)</f>
        <v>46</v>
      </c>
      <c r="M24" s="34"/>
      <c r="N24" s="34"/>
    </row>
    <row r="25" spans="2:14" ht="12.75">
      <c r="B25">
        <v>2</v>
      </c>
      <c r="D25" s="37" t="str">
        <f ca="1">OFFSET(Handicaps!$D$1,ListofLists!$F$19,0)</f>
        <v>Dan Vacca</v>
      </c>
      <c r="E25" s="38">
        <f ca="1">OFFSET(Handicaps!$D$1,ListofLists!$F$19,1)</f>
        <v>19</v>
      </c>
      <c r="G25" s="6">
        <f aca="true" t="shared" si="0" ref="G25:G88">E25</f>
        <v>19</v>
      </c>
      <c r="H25" s="39">
        <f>ROUND((E24+E25)/2,1)</f>
        <v>14.5</v>
      </c>
      <c r="K25" s="6">
        <f aca="true" t="shared" si="1" ref="K25:K88">RANK(G25,G25:G144,0)</f>
        <v>28</v>
      </c>
      <c r="L25" s="39">
        <f>RANK(H25,$H$25:$H$143,0)</f>
        <v>18</v>
      </c>
      <c r="M25" s="34"/>
      <c r="N25" s="34"/>
    </row>
    <row r="26" spans="2:14" ht="12.75">
      <c r="B26">
        <v>3</v>
      </c>
      <c r="D26" s="37" t="str">
        <f ca="1">OFFSET(Handicaps!$D$1,ListofLists!$F$20,0)</f>
        <v>John Fowler</v>
      </c>
      <c r="E26" s="38">
        <f ca="1">OFFSET(Handicaps!$D$1,ListofLists!$F$20,1)</f>
        <v>10.3</v>
      </c>
      <c r="G26" s="6">
        <f t="shared" si="0"/>
        <v>10.3</v>
      </c>
      <c r="K26" s="6">
        <f t="shared" si="1"/>
        <v>43</v>
      </c>
      <c r="M26" s="34"/>
      <c r="N26" s="34"/>
    </row>
    <row r="27" spans="2:14" ht="12.75">
      <c r="B27">
        <v>4</v>
      </c>
      <c r="D27" s="37" t="str">
        <f ca="1">OFFSET(Handicaps!$D$1,ListofLists!$F$21,0)</f>
        <v>Don Danbury</v>
      </c>
      <c r="E27" s="38">
        <f ca="1">OFFSET(Handicaps!$D$1,ListofLists!$F$21,1)</f>
        <v>13.9</v>
      </c>
      <c r="G27" s="6">
        <f t="shared" si="0"/>
        <v>13.9</v>
      </c>
      <c r="H27" s="39">
        <f>ROUND((E26+E27)/2,1)</f>
        <v>12.1</v>
      </c>
      <c r="I27" s="40">
        <f>ROUND(SUM(E24:E27)/4,1)</f>
        <v>13.3</v>
      </c>
      <c r="K27" s="6">
        <f t="shared" si="1"/>
        <v>36</v>
      </c>
      <c r="L27" s="39">
        <f>RANK(H27,$H$25:$H$143,0)</f>
        <v>24</v>
      </c>
      <c r="M27" s="40">
        <f>RANK(I27,$I$27:$I$143,0)</f>
        <v>12</v>
      </c>
      <c r="N27" s="34"/>
    </row>
    <row r="28" spans="2:14" ht="12.75">
      <c r="B28">
        <v>5</v>
      </c>
      <c r="D28" s="37" t="str">
        <f ca="1">OFFSET(Handicaps!$D$1,ListofLists!$F$22,0)</f>
        <v>Rick Hanks</v>
      </c>
      <c r="E28" s="38">
        <f ca="1">OFFSET(Handicaps!$D$1,ListofLists!$F$22,1)</f>
        <v>7.1</v>
      </c>
      <c r="G28" s="6">
        <f t="shared" si="0"/>
        <v>7.1</v>
      </c>
      <c r="K28" s="6">
        <f t="shared" si="1"/>
        <v>48</v>
      </c>
      <c r="M28" s="34"/>
      <c r="N28" s="34"/>
    </row>
    <row r="29" spans="2:14" ht="12.75">
      <c r="B29">
        <v>6</v>
      </c>
      <c r="D29" s="37" t="str">
        <f ca="1">OFFSET(Handicaps!$D$1,ListofLists!$F$23,0)</f>
        <v>Ben Hannon</v>
      </c>
      <c r="E29" s="38">
        <f ca="1">OFFSET(Handicaps!$D$1,ListofLists!$F$23,1)</f>
        <v>19.2</v>
      </c>
      <c r="G29" s="6">
        <f t="shared" si="0"/>
        <v>19.2</v>
      </c>
      <c r="H29" s="39">
        <f>ROUND((E28+E29)/2,1)</f>
        <v>13.2</v>
      </c>
      <c r="K29" s="6">
        <f t="shared" si="1"/>
        <v>27</v>
      </c>
      <c r="L29" s="39">
        <f>RANK(H29,$H$25:$H$143,0)</f>
        <v>21</v>
      </c>
      <c r="M29" s="34"/>
      <c r="N29" s="34"/>
    </row>
    <row r="30" spans="2:14" ht="12.75">
      <c r="B30">
        <v>7</v>
      </c>
      <c r="D30" s="37" t="str">
        <f ca="1">OFFSET(Handicaps!$D$1,ListofLists!$F$24,0)</f>
        <v>Bill Russo</v>
      </c>
      <c r="E30" s="38">
        <f ca="1">OFFSET(Handicaps!$D$1,ListofLists!$F$24,1)</f>
        <v>13.5</v>
      </c>
      <c r="G30" s="6">
        <f t="shared" si="0"/>
        <v>13.5</v>
      </c>
      <c r="K30" s="6">
        <f t="shared" si="1"/>
        <v>35</v>
      </c>
      <c r="M30" s="34"/>
      <c r="N30" s="34"/>
    </row>
    <row r="31" spans="2:14" ht="12.75">
      <c r="B31">
        <v>8</v>
      </c>
      <c r="D31" s="37" t="str">
        <f ca="1">OFFSET(Handicaps!$D$1,ListofLists!$F$25,0)</f>
        <v>Bo Wachter</v>
      </c>
      <c r="E31" s="38">
        <f ca="1">OFFSET(Handicaps!$D$1,ListofLists!$F$25,1)</f>
        <v>12.7</v>
      </c>
      <c r="G31" s="6">
        <f t="shared" si="0"/>
        <v>12.7</v>
      </c>
      <c r="H31" s="39">
        <f>ROUND((E30+E31)/2,1)</f>
        <v>13.1</v>
      </c>
      <c r="I31" s="40">
        <f>ROUND(SUM(E28:E31)/4,1)</f>
        <v>13.1</v>
      </c>
      <c r="K31" s="6">
        <f t="shared" si="1"/>
        <v>36</v>
      </c>
      <c r="L31" s="39">
        <f>RANK(H31,$H$25:$H$143,0)</f>
        <v>22</v>
      </c>
      <c r="M31" s="40">
        <f>RANK(I31,$I$27:$I$143,0)</f>
        <v>13</v>
      </c>
      <c r="N31" s="34"/>
    </row>
    <row r="32" spans="2:14" ht="12.75">
      <c r="B32">
        <v>9</v>
      </c>
      <c r="D32" s="37" t="str">
        <f ca="1">OFFSET(Handicaps!$D$1,ListofLists!$F$26,0)</f>
        <v>David Raszewski</v>
      </c>
      <c r="E32" s="38">
        <f ca="1">OFFSET(Handicaps!$D$1,ListofLists!$F$26,1)</f>
        <v>28</v>
      </c>
      <c r="G32" s="6">
        <f t="shared" si="0"/>
        <v>28</v>
      </c>
      <c r="K32" s="6">
        <f t="shared" si="1"/>
        <v>10</v>
      </c>
      <c r="M32" s="34"/>
      <c r="N32" s="34"/>
    </row>
    <row r="33" spans="2:14" ht="12.75">
      <c r="B33">
        <v>10</v>
      </c>
      <c r="D33" s="37" t="str">
        <f ca="1">OFFSET(Handicaps!$D$1,ListofLists!$F$27,0)</f>
        <v>Tom Berti</v>
      </c>
      <c r="E33" s="38">
        <f ca="1">OFFSET(Handicaps!$D$1,ListofLists!$F$27,1)</f>
        <v>24.6</v>
      </c>
      <c r="G33" s="6">
        <f t="shared" si="0"/>
        <v>24.6</v>
      </c>
      <c r="H33" s="39">
        <f>ROUND((E32+E33)/2,1)</f>
        <v>26.3</v>
      </c>
      <c r="K33" s="6">
        <f t="shared" si="1"/>
        <v>19</v>
      </c>
      <c r="L33" s="39">
        <f>RANK(H33,$H$25:$H$143,0)</f>
        <v>6</v>
      </c>
      <c r="M33" s="34"/>
      <c r="N33" s="34"/>
    </row>
    <row r="34" spans="2:14" ht="12.75">
      <c r="B34">
        <v>11</v>
      </c>
      <c r="D34" s="37" t="str">
        <f ca="1">OFFSET(Handicaps!$D$1,ListofLists!$F$28,0)</f>
        <v>Mike Longini</v>
      </c>
      <c r="E34" s="38">
        <f ca="1">OFFSET(Handicaps!$D$1,ListofLists!$F$28,1)</f>
        <v>16.3</v>
      </c>
      <c r="G34" s="6">
        <f t="shared" si="0"/>
        <v>16.3</v>
      </c>
      <c r="K34" s="6">
        <f t="shared" si="1"/>
        <v>26</v>
      </c>
      <c r="M34" s="34"/>
      <c r="N34" s="34"/>
    </row>
    <row r="35" spans="2:14" ht="12.75">
      <c r="B35">
        <v>12</v>
      </c>
      <c r="D35" s="37" t="str">
        <f ca="1">OFFSET(Handicaps!$D$1,ListofLists!$F$29,0)</f>
        <v>Doug Clift</v>
      </c>
      <c r="E35" s="38">
        <f ca="1">OFFSET(Handicaps!$D$1,ListofLists!$F$29,1)</f>
        <v>8.9</v>
      </c>
      <c r="G35" s="6">
        <f t="shared" si="0"/>
        <v>8.9</v>
      </c>
      <c r="H35" s="39">
        <f>ROUND((E34+E35)/2,1)</f>
        <v>12.6</v>
      </c>
      <c r="I35" s="40">
        <f>ROUND(SUM(E32:E35)/4,1)</f>
        <v>19.5</v>
      </c>
      <c r="K35" s="6">
        <f t="shared" si="1"/>
        <v>39</v>
      </c>
      <c r="L35" s="39">
        <f>RANK(H35,$H$25:$H$143,0)</f>
        <v>23</v>
      </c>
      <c r="M35" s="40">
        <f>RANK(I35,$I$27:$I$143,0)</f>
        <v>9</v>
      </c>
      <c r="N35" s="34"/>
    </row>
    <row r="36" spans="2:14" ht="12.75">
      <c r="B36">
        <v>13</v>
      </c>
      <c r="D36" s="37" t="str">
        <f ca="1">OFFSET(Handicaps!$D$1,ListofLists!$F$30,0)</f>
        <v>Larry Folk</v>
      </c>
      <c r="E36" s="38">
        <f ca="1">OFFSET(Handicaps!$D$1,ListofLists!$F$30,1)</f>
        <v>7.2</v>
      </c>
      <c r="G36" s="6">
        <f t="shared" si="0"/>
        <v>7.2</v>
      </c>
      <c r="K36" s="6">
        <f t="shared" si="1"/>
        <v>40</v>
      </c>
      <c r="M36" s="34"/>
      <c r="N36" s="34"/>
    </row>
    <row r="37" spans="2:14" ht="12.75">
      <c r="B37">
        <v>14</v>
      </c>
      <c r="D37" s="37" t="str">
        <f ca="1">OFFSET(Handicaps!$D$1,ListofLists!$F$31,0)</f>
        <v>Howie Kaufmann</v>
      </c>
      <c r="E37" s="38">
        <f ca="1">OFFSET(Handicaps!$D$1,ListofLists!$F$31,1)</f>
        <v>8.4</v>
      </c>
      <c r="G37" s="6">
        <f t="shared" si="0"/>
        <v>8.4</v>
      </c>
      <c r="H37" s="39">
        <f>ROUND((E36+E37)/2,1)</f>
        <v>7.8</v>
      </c>
      <c r="K37" s="6">
        <f t="shared" si="1"/>
        <v>39</v>
      </c>
      <c r="L37" s="39">
        <f>RANK(H37,$H$25:$H$143,0)</f>
        <v>26</v>
      </c>
      <c r="M37" s="34"/>
      <c r="N37" s="34"/>
    </row>
    <row r="38" spans="2:14" ht="12.75">
      <c r="B38">
        <v>15</v>
      </c>
      <c r="D38" s="37" t="str">
        <f ca="1">OFFSET(Handicaps!$D$1,ListofLists!$F$32,0)</f>
        <v>Moe Levin</v>
      </c>
      <c r="E38" s="38">
        <f ca="1">OFFSET(Handicaps!$D$1,ListofLists!$F$32,1)</f>
        <v>16.4</v>
      </c>
      <c r="G38" s="6">
        <f t="shared" si="0"/>
        <v>16.4</v>
      </c>
      <c r="K38" s="6">
        <f t="shared" si="1"/>
        <v>25</v>
      </c>
      <c r="M38" s="34"/>
      <c r="N38" s="34"/>
    </row>
    <row r="39" spans="2:14" ht="12.75">
      <c r="B39">
        <v>16</v>
      </c>
      <c r="D39" s="37" t="str">
        <f ca="1">OFFSET(Handicaps!$D$1,ListofLists!$F$33,0)</f>
        <v>Bob Munsey</v>
      </c>
      <c r="E39" s="38">
        <f ca="1">OFFSET(Handicaps!$D$1,ListofLists!$F$33,1)</f>
        <v>30</v>
      </c>
      <c r="G39" s="6">
        <f t="shared" si="0"/>
        <v>30</v>
      </c>
      <c r="H39" s="39">
        <f>ROUND((E38+E39)/2,1)</f>
        <v>23.2</v>
      </c>
      <c r="I39" s="40">
        <f>ROUND(SUM(E36:E39)/4,1)</f>
        <v>15.5</v>
      </c>
      <c r="K39" s="6">
        <f t="shared" si="1"/>
        <v>6</v>
      </c>
      <c r="L39" s="39">
        <f>RANK(H39,$H$25:$H$143,0)</f>
        <v>11</v>
      </c>
      <c r="M39" s="40">
        <f>RANK(I39,$I$27:$I$143,0)</f>
        <v>10</v>
      </c>
      <c r="N39" s="34"/>
    </row>
    <row r="40" spans="2:14" ht="12.75">
      <c r="B40">
        <v>17</v>
      </c>
      <c r="D40" s="37" t="str">
        <f ca="1">OFFSET(Handicaps!$D$1,ListofLists!$F$34,0)</f>
        <v>Jerry Dorrance</v>
      </c>
      <c r="E40" s="38">
        <f ca="1">OFFSET(Handicaps!$D$1,ListofLists!$F$34,1)</f>
        <v>13.5</v>
      </c>
      <c r="G40" s="6">
        <f t="shared" si="0"/>
        <v>13.5</v>
      </c>
      <c r="K40" s="6">
        <f t="shared" si="1"/>
        <v>30</v>
      </c>
      <c r="M40" s="34"/>
      <c r="N40" s="34"/>
    </row>
    <row r="41" spans="2:14" ht="12.75">
      <c r="B41">
        <v>18</v>
      </c>
      <c r="D41" s="37" t="str">
        <f ca="1">OFFSET(Handicaps!$D$1,ListofLists!$F$35,0)</f>
        <v>Phil Salopek</v>
      </c>
      <c r="E41" s="38">
        <f ca="1">OFFSET(Handicaps!$D$1,ListofLists!$F$35,1)</f>
        <v>15</v>
      </c>
      <c r="G41" s="6">
        <f t="shared" si="0"/>
        <v>15</v>
      </c>
      <c r="H41" s="39">
        <f>ROUND((E40+E41)/2,1)</f>
        <v>14.3</v>
      </c>
      <c r="K41" s="6">
        <f t="shared" si="1"/>
        <v>26</v>
      </c>
      <c r="L41" s="39">
        <f>RANK(H41,$H$25:$H$143,0)</f>
        <v>19</v>
      </c>
      <c r="M41" s="34"/>
      <c r="N41" s="34"/>
    </row>
    <row r="42" spans="2:14" ht="12.75">
      <c r="B42">
        <v>19</v>
      </c>
      <c r="D42" s="37" t="str">
        <f ca="1">OFFSET(Handicaps!$D$1,ListofLists!$F$36,0)</f>
        <v>Charlie Moon</v>
      </c>
      <c r="E42" s="38">
        <f ca="1">OFFSET(Handicaps!$D$1,ListofLists!$F$36,1)</f>
        <v>25.2</v>
      </c>
      <c r="G42" s="6">
        <f t="shared" si="0"/>
        <v>25.2</v>
      </c>
      <c r="K42" s="6">
        <f t="shared" si="1"/>
        <v>15</v>
      </c>
      <c r="M42" s="34"/>
      <c r="N42" s="34"/>
    </row>
    <row r="43" spans="2:14" ht="12.75">
      <c r="B43">
        <v>20</v>
      </c>
      <c r="D43" s="37" t="str">
        <f ca="1">OFFSET(Handicaps!$D$1,ListofLists!$F$37,0)</f>
        <v>Ken Butler</v>
      </c>
      <c r="E43" s="38">
        <f ca="1">OFFSET(Handicaps!$D$1,ListofLists!$F$37,1)</f>
        <v>25.4</v>
      </c>
      <c r="G43" s="6">
        <f t="shared" si="0"/>
        <v>25.4</v>
      </c>
      <c r="H43" s="39">
        <f>ROUND((E42+E43)/2,1)</f>
        <v>25.3</v>
      </c>
      <c r="I43" s="40">
        <f>ROUND(SUM(E40:E43)/4,1)</f>
        <v>19.8</v>
      </c>
      <c r="K43" s="6">
        <f t="shared" si="1"/>
        <v>14</v>
      </c>
      <c r="L43" s="39">
        <f>RANK(H43,$H$25:$H$143,0)</f>
        <v>7</v>
      </c>
      <c r="M43" s="40">
        <f>RANK(I43,$I$27:$I$143,0)</f>
        <v>8</v>
      </c>
      <c r="N43" s="34"/>
    </row>
    <row r="44" spans="2:14" ht="12.75">
      <c r="B44">
        <v>21</v>
      </c>
      <c r="D44" s="37" t="str">
        <f ca="1">OFFSET(Handicaps!$D$1,ListofLists!$F$38,0)</f>
        <v>Keith Paterno</v>
      </c>
      <c r="E44" s="38">
        <f ca="1">OFFSET(Handicaps!$D$1,ListofLists!$F$38,1)</f>
        <v>9.9</v>
      </c>
      <c r="G44" s="6">
        <f t="shared" si="0"/>
        <v>9.9</v>
      </c>
      <c r="H44" s="2"/>
      <c r="K44" s="6">
        <f t="shared" si="1"/>
        <v>31</v>
      </c>
      <c r="M44" s="34"/>
      <c r="N44" s="34"/>
    </row>
    <row r="45" spans="2:14" ht="12.75">
      <c r="B45">
        <v>22</v>
      </c>
      <c r="D45" s="37" t="str">
        <f ca="1">OFFSET(Handicaps!$D$1,ListofLists!$F$39,0)</f>
        <v>Russ Paterno</v>
      </c>
      <c r="E45" s="38">
        <f ca="1">OFFSET(Handicaps!$D$1,ListofLists!$F$39,1)</f>
        <v>12</v>
      </c>
      <c r="G45" s="6">
        <f t="shared" si="0"/>
        <v>12</v>
      </c>
      <c r="H45" s="39">
        <f>ROUND((E44+E45)/2,1)</f>
        <v>11</v>
      </c>
      <c r="K45" s="6">
        <f t="shared" si="1"/>
        <v>27</v>
      </c>
      <c r="L45" s="39">
        <f>RANK(H45,$H$25:$H$143,0)</f>
        <v>25</v>
      </c>
      <c r="M45" s="34"/>
      <c r="N45" s="34"/>
    </row>
    <row r="46" spans="2:14" ht="12.75">
      <c r="B46">
        <v>23</v>
      </c>
      <c r="D46" s="37" t="str">
        <f ca="1">OFFSET(Handicaps!$D$1,ListofLists!$F$40,0)</f>
        <v>James Hull</v>
      </c>
      <c r="E46" s="38">
        <f ca="1">OFFSET(Handicaps!$D$1,ListofLists!$F$40,1)</f>
        <v>25</v>
      </c>
      <c r="G46" s="6">
        <f t="shared" si="0"/>
        <v>25</v>
      </c>
      <c r="K46" s="6">
        <f t="shared" si="1"/>
        <v>14</v>
      </c>
      <c r="M46" s="34"/>
      <c r="N46" s="34"/>
    </row>
    <row r="47" spans="2:14" ht="12.75">
      <c r="B47">
        <v>24</v>
      </c>
      <c r="D47" s="37" t="str">
        <f ca="1">OFFSET(Handicaps!$D$1,ListofLists!$F$41,0)</f>
        <v>Lloyd Terrell</v>
      </c>
      <c r="E47" s="38">
        <f ca="1">OFFSET(Handicaps!$D$1,ListofLists!$F$41,1)</f>
        <v>32.9</v>
      </c>
      <c r="G47" s="6">
        <f t="shared" si="0"/>
        <v>32.9</v>
      </c>
      <c r="H47" s="39">
        <f>ROUND((E46+E47)/2,1)</f>
        <v>29</v>
      </c>
      <c r="I47" s="40">
        <f>ROUND(SUM(E44:E47)/4,1)</f>
        <v>20</v>
      </c>
      <c r="K47" s="6">
        <f t="shared" si="1"/>
        <v>4</v>
      </c>
      <c r="L47" s="39">
        <f>RANK(H47,$H$25:$H$143,0)</f>
        <v>3</v>
      </c>
      <c r="M47" s="40">
        <f>RANK(I47,$I$27:$I$143,0)</f>
        <v>7</v>
      </c>
      <c r="N47" s="34"/>
    </row>
    <row r="48" spans="2:14" ht="12.75">
      <c r="B48">
        <v>25</v>
      </c>
      <c r="D48" s="37" t="str">
        <f ca="1">OFFSET(Handicaps!$D$1,ListofLists!$F$42,0)</f>
        <v>Kim DePhillip</v>
      </c>
      <c r="E48" s="38">
        <f ca="1">OFFSET(Handicaps!$D$1,ListofLists!$F$42,1)</f>
        <v>14.6</v>
      </c>
      <c r="G48" s="6">
        <f t="shared" si="0"/>
        <v>14.6</v>
      </c>
      <c r="K48" s="6">
        <f t="shared" si="1"/>
        <v>22</v>
      </c>
      <c r="M48" s="2"/>
      <c r="N48" s="34"/>
    </row>
    <row r="49" spans="2:14" ht="12.75">
      <c r="B49">
        <v>26</v>
      </c>
      <c r="D49" s="37" t="str">
        <f ca="1">OFFSET(Handicaps!$D$1,ListofLists!$F$43,0)</f>
        <v>John DePhillip</v>
      </c>
      <c r="E49" s="38">
        <f ca="1">OFFSET(Handicaps!$D$1,ListofLists!$F$43,1)</f>
        <v>14.5</v>
      </c>
      <c r="G49" s="6">
        <f t="shared" si="0"/>
        <v>14.5</v>
      </c>
      <c r="H49" s="39">
        <f>ROUND((E48+E49)/2,1)</f>
        <v>14.6</v>
      </c>
      <c r="K49" s="6">
        <f t="shared" si="1"/>
        <v>23</v>
      </c>
      <c r="L49" s="39">
        <f>RANK(H49,$H$25:$H$143,0)</f>
        <v>17</v>
      </c>
      <c r="M49" s="34"/>
      <c r="N49" s="34"/>
    </row>
    <row r="50" spans="2:14" ht="12.75">
      <c r="B50">
        <v>27</v>
      </c>
      <c r="D50" s="37" t="str">
        <f ca="1">OFFSET(Handicaps!$D$1,ListofLists!$F$44,0)</f>
        <v>Clive Richmond</v>
      </c>
      <c r="E50" s="38">
        <f ca="1">OFFSET(Handicaps!$D$1,ListofLists!$F$44,1)</f>
        <v>10.2</v>
      </c>
      <c r="G50" s="6">
        <f t="shared" si="0"/>
        <v>10.2</v>
      </c>
      <c r="K50" s="6">
        <f t="shared" si="1"/>
        <v>25</v>
      </c>
      <c r="M50" s="34"/>
      <c r="N50" s="34"/>
    </row>
    <row r="51" spans="2:14" ht="12.75">
      <c r="B51">
        <v>28</v>
      </c>
      <c r="D51" s="37" t="str">
        <f ca="1">OFFSET(Handicaps!$D$1,ListofLists!$F$45,0)</f>
        <v>Myron Brown</v>
      </c>
      <c r="E51" s="38">
        <f ca="1">OFFSET(Handicaps!$D$1,ListofLists!$F$45,1)</f>
        <v>21.2</v>
      </c>
      <c r="G51" s="6">
        <f t="shared" si="0"/>
        <v>21.2</v>
      </c>
      <c r="H51" s="39">
        <f>ROUND((E50+E51)/2,1)</f>
        <v>15.7</v>
      </c>
      <c r="I51" s="40">
        <f>ROUND(SUM(E48:E51)/4,1)</f>
        <v>15.1</v>
      </c>
      <c r="K51" s="6">
        <f t="shared" si="1"/>
        <v>16</v>
      </c>
      <c r="L51" s="39">
        <f>RANK(H51,$H$25:$H$143,0)</f>
        <v>16</v>
      </c>
      <c r="M51" s="40">
        <f>RANK(I51,$I$27:$I$143,0)</f>
        <v>11</v>
      </c>
      <c r="N51" s="34"/>
    </row>
    <row r="52" spans="2:14" ht="12.75">
      <c r="B52">
        <v>29</v>
      </c>
      <c r="D52" s="37" t="str">
        <f ca="1">OFFSET(Handicaps!$D$1,ListofLists!$F$46,0)</f>
        <v>Marian Gowans</v>
      </c>
      <c r="E52" s="38">
        <f ca="1">OFFSET(Handicaps!$D$1,ListofLists!$F$46,1)</f>
        <v>20.9</v>
      </c>
      <c r="G52" s="6">
        <f t="shared" si="0"/>
        <v>20.9</v>
      </c>
      <c r="K52" s="6">
        <f t="shared" si="1"/>
        <v>16</v>
      </c>
      <c r="M52" s="34"/>
      <c r="N52" s="34"/>
    </row>
    <row r="53" spans="2:14" ht="12.75">
      <c r="B53">
        <v>30</v>
      </c>
      <c r="D53" s="37" t="str">
        <f ca="1">OFFSET(Handicaps!$D$1,ListofLists!$F$47,0)</f>
        <v>Arlene Saluter</v>
      </c>
      <c r="E53" s="38">
        <f ca="1">OFFSET(Handicaps!$D$1,ListofLists!$F$47,1)</f>
        <v>28.9</v>
      </c>
      <c r="G53" s="6">
        <f t="shared" si="0"/>
        <v>28.9</v>
      </c>
      <c r="H53" s="39">
        <f>ROUND((E52+E53)/2,1)</f>
        <v>24.9</v>
      </c>
      <c r="K53" s="6">
        <f t="shared" si="1"/>
        <v>5</v>
      </c>
      <c r="L53" s="39">
        <f>RANK(H53,$H$25:$H$143,0)</f>
        <v>9</v>
      </c>
      <c r="M53" s="34"/>
      <c r="N53" s="34"/>
    </row>
    <row r="54" spans="2:14" ht="12.75">
      <c r="B54">
        <v>31</v>
      </c>
      <c r="D54" s="37" t="str">
        <f ca="1">OFFSET(Handicaps!$D$1,ListofLists!$F$48,0)</f>
        <v>Susan Keehan</v>
      </c>
      <c r="E54" s="38">
        <f ca="1">OFFSET(Handicaps!$D$1,ListofLists!$F$48,1)</f>
        <v>35.7</v>
      </c>
      <c r="G54" s="6">
        <f t="shared" si="0"/>
        <v>35.7</v>
      </c>
      <c r="K54" s="6">
        <f t="shared" si="1"/>
        <v>3</v>
      </c>
      <c r="M54" s="34"/>
      <c r="N54" s="34"/>
    </row>
    <row r="55" spans="2:14" ht="12.75">
      <c r="B55">
        <v>32</v>
      </c>
      <c r="D55" s="37" t="str">
        <f ca="1">OFFSET(Handicaps!$D$1,ListofLists!$F$49,0)</f>
        <v>Jerry Canty</v>
      </c>
      <c r="E55" s="38">
        <f ca="1">OFFSET(Handicaps!$D$1,ListofLists!$F$49,1)</f>
        <v>28.5</v>
      </c>
      <c r="G55" s="6">
        <f t="shared" si="0"/>
        <v>28.5</v>
      </c>
      <c r="H55" s="39">
        <f>ROUND((E54+E55)/2,1)</f>
        <v>32.1</v>
      </c>
      <c r="I55" s="40">
        <f>ROUND(SUM(E52:E55)/4,1)</f>
        <v>28.5</v>
      </c>
      <c r="K55" s="6">
        <f t="shared" si="1"/>
        <v>5</v>
      </c>
      <c r="L55" s="39">
        <f>RANK(H55,$H$25:$H$143,0)</f>
        <v>1</v>
      </c>
      <c r="M55" s="40">
        <f>RANK(I55,$I$27:$I$143,0)</f>
        <v>1</v>
      </c>
      <c r="N55" s="34"/>
    </row>
    <row r="56" spans="2:14" ht="12.75">
      <c r="B56">
        <v>33</v>
      </c>
      <c r="D56" s="37" t="str">
        <f ca="1">OFFSET(Handicaps!$D$1,ListofLists!$F$50,0)</f>
        <v>Cathy Ayoob</v>
      </c>
      <c r="E56" s="38">
        <f ca="1">OFFSET(Handicaps!$D$1,ListofLists!$F$50,1)</f>
        <v>14.6</v>
      </c>
      <c r="G56" s="6">
        <f t="shared" si="0"/>
        <v>14.6</v>
      </c>
      <c r="K56" s="6">
        <f t="shared" si="1"/>
        <v>17</v>
      </c>
      <c r="M56" s="34"/>
      <c r="N56" s="34"/>
    </row>
    <row r="57" spans="2:14" ht="12.75">
      <c r="B57">
        <v>34</v>
      </c>
      <c r="D57" s="37" t="str">
        <f ca="1">OFFSET(Handicaps!$D$1,ListofLists!$F$51,0)</f>
        <v>Lorraine Dommel</v>
      </c>
      <c r="E57" s="38">
        <f ca="1">OFFSET(Handicaps!$D$1,ListofLists!$F$51,1)</f>
        <v>22.8</v>
      </c>
      <c r="G57" s="6">
        <f t="shared" si="0"/>
        <v>22.8</v>
      </c>
      <c r="H57" s="39">
        <f>ROUND((E56+E57)/2,1)</f>
        <v>18.7</v>
      </c>
      <c r="K57" s="6">
        <f t="shared" si="1"/>
        <v>11</v>
      </c>
      <c r="L57" s="39">
        <f>RANK(H57,$H$25:$H$143,0)</f>
        <v>15</v>
      </c>
      <c r="M57" s="34"/>
      <c r="N57" s="34"/>
    </row>
    <row r="58" spans="2:14" ht="12.75">
      <c r="B58">
        <v>35</v>
      </c>
      <c r="D58" s="37" t="str">
        <f ca="1">OFFSET(Handicaps!$D$1,ListofLists!$F$52,0)</f>
        <v>Monica Deckers</v>
      </c>
      <c r="E58" s="38">
        <f ca="1">OFFSET(Handicaps!$D$1,ListofLists!$F$52,1)</f>
        <v>20.8</v>
      </c>
      <c r="G58" s="6">
        <f t="shared" si="0"/>
        <v>20.8</v>
      </c>
      <c r="K58" s="6">
        <f t="shared" si="1"/>
        <v>12</v>
      </c>
      <c r="M58" s="34"/>
      <c r="N58" s="34"/>
    </row>
    <row r="59" spans="2:14" ht="12.75">
      <c r="B59">
        <v>36</v>
      </c>
      <c r="D59" s="37" t="str">
        <f ca="1">OFFSET(Handicaps!$D$1,ListofLists!$F$53,0)</f>
        <v>Maureen Lynch</v>
      </c>
      <c r="E59" s="38">
        <f ca="1">OFFSET(Handicaps!$D$1,ListofLists!$F$53,1)</f>
        <v>27.8</v>
      </c>
      <c r="G59" s="6">
        <f t="shared" si="0"/>
        <v>27.8</v>
      </c>
      <c r="H59" s="39">
        <f>ROUND((E58+E59)/2,1)</f>
        <v>24.3</v>
      </c>
      <c r="I59" s="40">
        <f>ROUND(SUM(E56:E59)/4,1)</f>
        <v>21.5</v>
      </c>
      <c r="K59" s="6">
        <f t="shared" si="1"/>
        <v>5</v>
      </c>
      <c r="L59" s="39">
        <f>RANK(H59,$H$25:$H$143,0)</f>
        <v>10</v>
      </c>
      <c r="M59" s="40">
        <f>RANK(I59,$I$27:$I$143,0)</f>
        <v>5</v>
      </c>
      <c r="N59" s="34"/>
    </row>
    <row r="60" spans="2:14" ht="12.75">
      <c r="B60">
        <v>37</v>
      </c>
      <c r="D60" s="37" t="str">
        <f ca="1">OFFSET(Handicaps!$D$1,ListofLists!$F$54,0)</f>
        <v>Jeff Seibert</v>
      </c>
      <c r="E60" s="38">
        <f ca="1">OFFSET(Handicaps!$D$1,ListofLists!$F$54,1)</f>
        <v>26.7</v>
      </c>
      <c r="G60" s="6">
        <f t="shared" si="0"/>
        <v>26.7</v>
      </c>
      <c r="K60" s="6">
        <f t="shared" si="1"/>
        <v>6</v>
      </c>
      <c r="M60" s="34"/>
      <c r="N60" s="34"/>
    </row>
    <row r="61" spans="2:14" ht="12.75">
      <c r="B61">
        <v>38</v>
      </c>
      <c r="D61" s="37" t="str">
        <f ca="1">OFFSET(Handicaps!$D$1,ListofLists!$F$55,0)</f>
        <v>Phil Bettwy</v>
      </c>
      <c r="E61" s="38">
        <f ca="1">OFFSET(Handicaps!$D$1,ListofLists!$F$55,1)</f>
        <v>26</v>
      </c>
      <c r="G61" s="6">
        <f t="shared" si="0"/>
        <v>26</v>
      </c>
      <c r="H61" s="39">
        <f>ROUND((E60+E61)/2,1)</f>
        <v>26.4</v>
      </c>
      <c r="K61" s="6">
        <f t="shared" si="1"/>
        <v>7</v>
      </c>
      <c r="L61" s="39">
        <f>RANK(H61,$H$25:$H$143,0)</f>
        <v>5</v>
      </c>
      <c r="M61" s="34"/>
      <c r="N61" s="34"/>
    </row>
    <row r="62" spans="2:14" ht="12.75">
      <c r="B62">
        <v>39</v>
      </c>
      <c r="D62" s="37" t="str">
        <f ca="1">OFFSET(Handicaps!$D$1,ListofLists!$F$56,0)</f>
        <v>Geider Chen</v>
      </c>
      <c r="E62" s="38">
        <f ca="1">OFFSET(Handicaps!$D$1,ListofLists!$F$56,1)</f>
        <v>15.9</v>
      </c>
      <c r="G62" s="6">
        <f t="shared" si="0"/>
        <v>15.9</v>
      </c>
      <c r="K62" s="6">
        <f t="shared" si="1"/>
        <v>11</v>
      </c>
      <c r="M62" s="34"/>
      <c r="N62" s="34"/>
    </row>
    <row r="63" spans="2:14" ht="12.75">
      <c r="B63">
        <v>40</v>
      </c>
      <c r="D63" s="37" t="str">
        <f ca="1">OFFSET(Handicaps!$D$1,ListofLists!$F$57,0)</f>
        <v>David Lavezza</v>
      </c>
      <c r="E63" s="38">
        <f ca="1">OFFSET(Handicaps!$D$1,ListofLists!$F$57,1)</f>
        <v>12</v>
      </c>
      <c r="G63" s="6">
        <f t="shared" si="0"/>
        <v>12</v>
      </c>
      <c r="H63" s="39">
        <f>ROUND((E62+E63)/2,1)</f>
        <v>14</v>
      </c>
      <c r="I63" s="40">
        <f>ROUND(SUM(E60:E63)/4,1)</f>
        <v>20.2</v>
      </c>
      <c r="K63" s="6">
        <f t="shared" si="1"/>
        <v>11</v>
      </c>
      <c r="L63" s="39">
        <f>RANK(H63,$H$25:$H$143,0)</f>
        <v>20</v>
      </c>
      <c r="M63" s="40">
        <f>RANK(I63,$I$27:$I$143,0)</f>
        <v>6</v>
      </c>
      <c r="N63" s="34"/>
    </row>
    <row r="64" spans="2:14" ht="12.75">
      <c r="B64">
        <v>41</v>
      </c>
      <c r="D64" s="37" t="str">
        <f ca="1">OFFSET(Handicaps!$D$1,ListofLists!$F$58,0)</f>
        <v>Darrin Stolba</v>
      </c>
      <c r="E64" s="38">
        <f ca="1">OFFSET(Handicaps!$D$1,ListofLists!$F$58,1)</f>
        <v>16</v>
      </c>
      <c r="G64" s="6">
        <f t="shared" si="0"/>
        <v>16</v>
      </c>
      <c r="K64" s="6">
        <f t="shared" si="1"/>
        <v>10</v>
      </c>
      <c r="M64" s="34"/>
      <c r="N64" s="34"/>
    </row>
    <row r="65" spans="2:14" ht="12.75">
      <c r="B65">
        <v>42</v>
      </c>
      <c r="D65" s="37" t="str">
        <f ca="1">OFFSET(Handicaps!$D$1,ListofLists!$F$59,0)</f>
        <v>Dave Koehler</v>
      </c>
      <c r="E65" s="38">
        <f ca="1">OFFSET(Handicaps!$D$1,ListofLists!$F$59,1)</f>
        <v>26.8</v>
      </c>
      <c r="G65" s="6">
        <f t="shared" si="0"/>
        <v>26.8</v>
      </c>
      <c r="H65" s="39">
        <f>ROUND((E64+E65)/2,1)</f>
        <v>21.4</v>
      </c>
      <c r="K65" s="6">
        <f t="shared" si="1"/>
        <v>5</v>
      </c>
      <c r="L65" s="39">
        <f>RANK(H65,$H$25:$H$143,0)</f>
        <v>12</v>
      </c>
      <c r="M65" s="34"/>
      <c r="N65" s="34"/>
    </row>
    <row r="66" spans="2:14" ht="12.75">
      <c r="B66">
        <v>43</v>
      </c>
      <c r="D66" s="37" t="str">
        <f ca="1">OFFSET(Handicaps!$D$1,ListofLists!$F$60,0)</f>
        <v>Larry Herschell</v>
      </c>
      <c r="E66" s="38">
        <f ca="1">OFFSET(Handicaps!$D$1,ListofLists!$F$60,1)</f>
        <v>24.9</v>
      </c>
      <c r="G66" s="6">
        <f t="shared" si="0"/>
        <v>24.9</v>
      </c>
      <c r="K66" s="6">
        <f t="shared" si="1"/>
        <v>6</v>
      </c>
      <c r="M66" s="34"/>
      <c r="N66" s="34"/>
    </row>
    <row r="67" spans="2:14" ht="12.75">
      <c r="B67">
        <v>44</v>
      </c>
      <c r="D67" s="37" t="str">
        <f ca="1">OFFSET(Handicaps!$D$1,ListofLists!$F$61,0)</f>
        <v>James Lessard</v>
      </c>
      <c r="E67" s="38">
        <f ca="1">OFFSET(Handicaps!$D$1,ListofLists!$F$61,1)</f>
        <v>36.4</v>
      </c>
      <c r="G67" s="6">
        <f t="shared" si="0"/>
        <v>36.4</v>
      </c>
      <c r="H67" s="39">
        <f>ROUND((E66+E67)/2,1)</f>
        <v>30.7</v>
      </c>
      <c r="I67" s="40">
        <f>ROUND(SUM(E64:E67)/4,1)</f>
        <v>26</v>
      </c>
      <c r="K67" s="6">
        <f t="shared" si="1"/>
        <v>1</v>
      </c>
      <c r="L67" s="39">
        <f>RANK(H67,$H$25:$H$143,0)</f>
        <v>2</v>
      </c>
      <c r="M67" s="40">
        <f>RANK(I67,$I$27:$I$143,0)</f>
        <v>2</v>
      </c>
      <c r="N67" s="34"/>
    </row>
    <row r="68" spans="2:14" ht="12.75">
      <c r="B68">
        <v>45</v>
      </c>
      <c r="D68" s="37" t="str">
        <f ca="1">OFFSET(Handicaps!$D$1,ListofLists!$F$62,0)</f>
        <v>Jesse Battle</v>
      </c>
      <c r="E68" s="38">
        <f ca="1">OFFSET(Handicaps!$D$1,ListofLists!$F$62,1)</f>
        <v>9.9</v>
      </c>
      <c r="G68" s="6">
        <f t="shared" si="0"/>
        <v>9.9</v>
      </c>
      <c r="K68" s="6">
        <f t="shared" si="1"/>
        <v>8</v>
      </c>
      <c r="M68" s="34"/>
      <c r="N68" s="34"/>
    </row>
    <row r="69" spans="2:14" ht="12.75">
      <c r="B69">
        <v>46</v>
      </c>
      <c r="D69" s="37" t="str">
        <f ca="1">OFFSET(Handicaps!$D$1,ListofLists!$F$63,0)</f>
        <v>Janet Contee</v>
      </c>
      <c r="E69" s="38">
        <f ca="1">OFFSET(Handicaps!$D$1,ListofLists!$F$63,1)</f>
        <v>28.6</v>
      </c>
      <c r="G69" s="6">
        <f t="shared" si="0"/>
        <v>28.6</v>
      </c>
      <c r="H69" s="39">
        <f>ROUND((E68+E69)/2,1)</f>
        <v>19.3</v>
      </c>
      <c r="K69" s="6">
        <f t="shared" si="1"/>
        <v>3</v>
      </c>
      <c r="L69" s="39">
        <f>RANK(H69,$H$25:$H$143,0)</f>
        <v>13</v>
      </c>
      <c r="M69" s="34"/>
      <c r="N69" s="34"/>
    </row>
    <row r="70" spans="2:14" ht="12.75">
      <c r="B70">
        <v>47</v>
      </c>
      <c r="D70" s="37" t="str">
        <f ca="1">OFFSET(Handicaps!$D$1,ListofLists!$F$64,0)</f>
        <v>Ron Scarlett</v>
      </c>
      <c r="E70" s="38">
        <f ca="1">OFFSET(Handicaps!$D$1,ListofLists!$F$64,1)</f>
        <v>19.9</v>
      </c>
      <c r="G70" s="6">
        <f t="shared" si="0"/>
        <v>19.9</v>
      </c>
      <c r="K70" s="6">
        <f t="shared" si="1"/>
        <v>5</v>
      </c>
      <c r="M70" s="34"/>
      <c r="N70" s="34"/>
    </row>
    <row r="71" spans="2:14" ht="12.75">
      <c r="B71">
        <v>48</v>
      </c>
      <c r="D71" s="37" t="str">
        <f ca="1">OFFSET(Handicaps!$D$1,ListofLists!$F$65,0)</f>
        <v>Wilma Tarry</v>
      </c>
      <c r="E71" s="38">
        <f ca="1">OFFSET(Handicaps!$D$1,ListofLists!$F$65,1)</f>
        <v>30.1</v>
      </c>
      <c r="G71" s="6">
        <f t="shared" si="0"/>
        <v>30.1</v>
      </c>
      <c r="H71" s="39">
        <f>ROUND((E70+E71)/2,1)</f>
        <v>25</v>
      </c>
      <c r="I71" s="40">
        <f>ROUND(SUM(E68:E71)/4,1)</f>
        <v>22.1</v>
      </c>
      <c r="K71" s="6">
        <f t="shared" si="1"/>
        <v>2</v>
      </c>
      <c r="L71" s="39">
        <f>RANK(H71,$H$25:$H$143,0)</f>
        <v>8</v>
      </c>
      <c r="M71" s="40">
        <f>RANK(I71,$I$27:$I$143,0)</f>
        <v>4</v>
      </c>
      <c r="N71" s="34"/>
    </row>
    <row r="72" spans="2:14" ht="12.75">
      <c r="B72">
        <v>49</v>
      </c>
      <c r="D72" s="37" t="str">
        <f ca="1">OFFSET(Handicaps!$D$1,ListofLists!$F$66,0)</f>
        <v>John Baldea</v>
      </c>
      <c r="E72" s="38">
        <f ca="1">OFFSET(Handicaps!$D$1,ListofLists!$F$66,1)</f>
        <v>12</v>
      </c>
      <c r="G72" s="6">
        <f t="shared" si="0"/>
        <v>12</v>
      </c>
      <c r="K72" s="6">
        <f t="shared" si="1"/>
        <v>4</v>
      </c>
      <c r="M72" s="34"/>
      <c r="N72" s="34"/>
    </row>
    <row r="73" spans="2:14" ht="12.75">
      <c r="B73">
        <v>50</v>
      </c>
      <c r="D73" s="37" t="str">
        <f ca="1">OFFSET(Handicaps!$D$1,ListofLists!$F$67,0)</f>
        <v>Lee Harvey</v>
      </c>
      <c r="E73" s="38">
        <f ca="1">OFFSET(Handicaps!$D$1,ListofLists!$F$67,1)</f>
        <v>26.6</v>
      </c>
      <c r="G73" s="6">
        <f t="shared" si="0"/>
        <v>26.6</v>
      </c>
      <c r="H73" s="39">
        <f>ROUND((E72+E73)/2,1)</f>
        <v>19.3</v>
      </c>
      <c r="K73" s="6">
        <f t="shared" si="1"/>
        <v>2</v>
      </c>
      <c r="L73" s="39">
        <f>RANK(H73,$H$25:$H$143,0)</f>
        <v>13</v>
      </c>
      <c r="M73" s="34"/>
      <c r="N73" s="34"/>
    </row>
    <row r="74" spans="2:14" ht="12.75">
      <c r="B74">
        <v>51</v>
      </c>
      <c r="D74" s="37" t="str">
        <f ca="1">OFFSET(Handicaps!$D$1,ListofLists!$F$68,0)</f>
        <v>Charlie Roesle</v>
      </c>
      <c r="E74" s="38">
        <f ca="1">OFFSET(Handicaps!$D$1,ListofLists!$F$68,1)</f>
        <v>21.9</v>
      </c>
      <c r="G74" s="6">
        <f t="shared" si="0"/>
        <v>21.9</v>
      </c>
      <c r="K74" s="6">
        <f t="shared" si="1"/>
        <v>2</v>
      </c>
      <c r="M74" s="34"/>
      <c r="N74" s="34"/>
    </row>
    <row r="75" spans="2:14" ht="12.75">
      <c r="B75">
        <v>52</v>
      </c>
      <c r="D75" s="37" t="str">
        <f ca="1">OFFSET(Handicaps!$D$1,ListofLists!$F$69,0)</f>
        <v>Bill Smith</v>
      </c>
      <c r="E75" s="38">
        <f ca="1">OFFSET(Handicaps!$D$1,ListofLists!$F$69,1)</f>
        <v>35.9</v>
      </c>
      <c r="G75" s="6">
        <f t="shared" si="0"/>
        <v>35.9</v>
      </c>
      <c r="H75" s="39">
        <f>ROUND((E74+E75)/2,1)</f>
        <v>28.9</v>
      </c>
      <c r="I75" s="40">
        <f>ROUND(SUM(E72:E75)/4,1)</f>
        <v>24.1</v>
      </c>
      <c r="K75" s="6">
        <f t="shared" si="1"/>
        <v>1</v>
      </c>
      <c r="L75" s="39">
        <f>RANK(H75,$H$25:$H$143,0)</f>
        <v>4</v>
      </c>
      <c r="M75" s="40">
        <f>RANK(I75,$I$27:$I$143,0)</f>
        <v>3</v>
      </c>
      <c r="N75" s="34"/>
    </row>
    <row r="76" spans="2:14" ht="12.75">
      <c r="B76">
        <v>53</v>
      </c>
      <c r="D76" s="37">
        <f ca="1">OFFSET(Handicaps!$D$1,ListofLists!$F$70,0)</f>
        <v>0</v>
      </c>
      <c r="E76" s="38">
        <f ca="1">OFFSET(Handicaps!$D$1,ListofLists!$F$70,1)</f>
        <v>0</v>
      </c>
      <c r="G76" s="6">
        <f t="shared" si="0"/>
        <v>0</v>
      </c>
      <c r="K76" s="6">
        <f t="shared" si="1"/>
        <v>1</v>
      </c>
      <c r="M76" s="34"/>
      <c r="N76" s="34"/>
    </row>
    <row r="77" spans="2:14" ht="12.75">
      <c r="B77">
        <v>54</v>
      </c>
      <c r="D77" s="37">
        <f ca="1">OFFSET(Handicaps!$D$1,ListofLists!$F$71,0)</f>
        <v>0</v>
      </c>
      <c r="E77" s="38">
        <f ca="1">OFFSET(Handicaps!$D$1,ListofLists!$F$71,1)</f>
        <v>0</v>
      </c>
      <c r="G77" s="6">
        <f t="shared" si="0"/>
        <v>0</v>
      </c>
      <c r="H77" s="39">
        <f>ROUND((E76+E77)/2,1)</f>
        <v>0</v>
      </c>
      <c r="K77" s="6">
        <f t="shared" si="1"/>
        <v>1</v>
      </c>
      <c r="L77" s="39">
        <f>RANK(H77,$H$25:$H$143,0)</f>
        <v>27</v>
      </c>
      <c r="M77" s="34"/>
      <c r="N77" s="34"/>
    </row>
    <row r="78" spans="2:14" ht="12.75">
      <c r="B78">
        <v>55</v>
      </c>
      <c r="D78" s="37">
        <f ca="1">OFFSET(Handicaps!$D$1,ListofLists!$F$72,0)</f>
        <v>0</v>
      </c>
      <c r="E78" s="38">
        <f ca="1">OFFSET(Handicaps!$D$1,ListofLists!$F$72,1)</f>
        <v>0</v>
      </c>
      <c r="G78" s="6">
        <f t="shared" si="0"/>
        <v>0</v>
      </c>
      <c r="K78" s="6">
        <f t="shared" si="1"/>
        <v>1</v>
      </c>
      <c r="M78" s="34"/>
      <c r="N78" s="34"/>
    </row>
    <row r="79" spans="2:14" ht="12.75">
      <c r="B79">
        <v>56</v>
      </c>
      <c r="D79" s="37">
        <f ca="1">OFFSET(Handicaps!$D$1,ListofLists!$F$73,0)</f>
        <v>0</v>
      </c>
      <c r="E79" s="38">
        <f ca="1">OFFSET(Handicaps!$D$1,ListofLists!$F$73,1)</f>
        <v>0</v>
      </c>
      <c r="G79" s="6">
        <f t="shared" si="0"/>
        <v>0</v>
      </c>
      <c r="H79" s="39">
        <f>ROUND((E78+E79)/2,1)</f>
        <v>0</v>
      </c>
      <c r="I79" s="40">
        <f>ROUND(SUM(E76:E79)/4,1)</f>
        <v>0</v>
      </c>
      <c r="K79" s="6">
        <f t="shared" si="1"/>
        <v>1</v>
      </c>
      <c r="L79" s="39">
        <f>RANK(H79,$H$25:$H$143,0)</f>
        <v>27</v>
      </c>
      <c r="M79" s="40">
        <f>RANK(I79,$I$27:$I$143,0)</f>
        <v>14</v>
      </c>
      <c r="N79" s="34"/>
    </row>
    <row r="80" spans="2:14" ht="12.75">
      <c r="B80">
        <v>57</v>
      </c>
      <c r="D80" s="37">
        <f ca="1">OFFSET(Handicaps!$D$1,ListofLists!$F$74,0)</f>
        <v>0</v>
      </c>
      <c r="E80" s="38">
        <f ca="1">OFFSET(Handicaps!$D$1,ListofLists!$F$74,1)</f>
        <v>0</v>
      </c>
      <c r="G80" s="6">
        <f t="shared" si="0"/>
        <v>0</v>
      </c>
      <c r="K80" s="6">
        <f t="shared" si="1"/>
        <v>1</v>
      </c>
      <c r="M80" s="34"/>
      <c r="N80" s="34"/>
    </row>
    <row r="81" spans="2:14" ht="12.75">
      <c r="B81">
        <v>58</v>
      </c>
      <c r="D81" s="37">
        <f ca="1">OFFSET(Handicaps!$D$1,ListofLists!$F$75,0)</f>
        <v>0</v>
      </c>
      <c r="E81" s="38">
        <f ca="1">OFFSET(Handicaps!$D$1,ListofLists!$F$75,1)</f>
        <v>0</v>
      </c>
      <c r="G81" s="6">
        <f t="shared" si="0"/>
        <v>0</v>
      </c>
      <c r="H81" s="39">
        <f>ROUND((E80+E81)/2,1)</f>
        <v>0</v>
      </c>
      <c r="K81" s="6">
        <f t="shared" si="1"/>
        <v>1</v>
      </c>
      <c r="L81" s="39">
        <f>RANK(H81,$H$25:$H$143,0)</f>
        <v>27</v>
      </c>
      <c r="M81" s="34"/>
      <c r="N81" s="34"/>
    </row>
    <row r="82" spans="2:14" ht="12.75">
      <c r="B82">
        <v>59</v>
      </c>
      <c r="D82" s="37">
        <f ca="1">OFFSET(Handicaps!$D$1,ListofLists!$F$76,0)</f>
        <v>0</v>
      </c>
      <c r="E82" s="38">
        <f ca="1">OFFSET(Handicaps!$D$1,ListofLists!$F$76,1)</f>
        <v>0</v>
      </c>
      <c r="G82" s="6">
        <f t="shared" si="0"/>
        <v>0</v>
      </c>
      <c r="K82" s="6">
        <f t="shared" si="1"/>
        <v>1</v>
      </c>
      <c r="M82" s="34"/>
      <c r="N82" s="34"/>
    </row>
    <row r="83" spans="2:14" ht="12.75">
      <c r="B83">
        <v>60</v>
      </c>
      <c r="D83" s="37">
        <f ca="1">OFFSET(Handicaps!$D$1,ListofLists!$F$77,0)</f>
        <v>0</v>
      </c>
      <c r="E83" s="38">
        <f ca="1">OFFSET(Handicaps!$D$1,ListofLists!$F$77,1)</f>
        <v>0</v>
      </c>
      <c r="G83" s="6">
        <f t="shared" si="0"/>
        <v>0</v>
      </c>
      <c r="H83" s="39">
        <f>ROUND((E82+E83)/2,1)</f>
        <v>0</v>
      </c>
      <c r="I83" s="40">
        <f>ROUND(SUM(E80:E83)/4,1)</f>
        <v>0</v>
      </c>
      <c r="K83" s="6">
        <f t="shared" si="1"/>
        <v>1</v>
      </c>
      <c r="L83" s="39">
        <f>RANK(H83,$H$25:$H$143,0)</f>
        <v>27</v>
      </c>
      <c r="M83" s="40">
        <f>RANK(I83,$I$27:$I$143,0)</f>
        <v>14</v>
      </c>
      <c r="N83" s="34"/>
    </row>
    <row r="84" spans="2:14" ht="12.75">
      <c r="B84">
        <v>61</v>
      </c>
      <c r="D84" s="37">
        <f ca="1">OFFSET(Handicaps!$D$1,ListofLists!$F$78,0)</f>
        <v>0</v>
      </c>
      <c r="E84" s="38">
        <f ca="1">OFFSET(Handicaps!$D$1,ListofLists!$F$78,1)</f>
        <v>0</v>
      </c>
      <c r="G84" s="6">
        <f t="shared" si="0"/>
        <v>0</v>
      </c>
      <c r="H84" s="2"/>
      <c r="K84" s="6">
        <f t="shared" si="1"/>
        <v>1</v>
      </c>
      <c r="M84" s="34"/>
      <c r="N84" s="34"/>
    </row>
    <row r="85" spans="2:14" ht="12.75">
      <c r="B85">
        <v>62</v>
      </c>
      <c r="D85" s="37">
        <f ca="1">OFFSET(Handicaps!$D$1,ListofLists!$F$79,0)</f>
        <v>0</v>
      </c>
      <c r="E85" s="38">
        <f ca="1">OFFSET(Handicaps!$D$1,ListofLists!$F$79,1)</f>
        <v>0</v>
      </c>
      <c r="G85" s="6">
        <f t="shared" si="0"/>
        <v>0</v>
      </c>
      <c r="H85" s="39">
        <f>ROUND((E84+E85)/2,1)</f>
        <v>0</v>
      </c>
      <c r="K85" s="6">
        <f t="shared" si="1"/>
        <v>1</v>
      </c>
      <c r="L85" s="39">
        <f>RANK(H85,$H$25:$H$143,0)</f>
        <v>27</v>
      </c>
      <c r="M85" s="34"/>
      <c r="N85" s="34"/>
    </row>
    <row r="86" spans="2:14" ht="12.75">
      <c r="B86">
        <v>63</v>
      </c>
      <c r="D86" s="37">
        <f ca="1">OFFSET(Handicaps!$D$1,ListofLists!$F$80,0)</f>
        <v>0</v>
      </c>
      <c r="E86" s="38">
        <f ca="1">OFFSET(Handicaps!$D$1,ListofLists!$F$80,1)</f>
        <v>0</v>
      </c>
      <c r="G86" s="6">
        <f t="shared" si="0"/>
        <v>0</v>
      </c>
      <c r="K86" s="6">
        <f t="shared" si="1"/>
        <v>1</v>
      </c>
      <c r="M86" s="34"/>
      <c r="N86" s="34"/>
    </row>
    <row r="87" spans="2:14" ht="12.75">
      <c r="B87">
        <v>64</v>
      </c>
      <c r="D87" s="37">
        <f ca="1">OFFSET(Handicaps!$D$1,ListofLists!$F$81,0)</f>
        <v>0</v>
      </c>
      <c r="E87" s="38">
        <f ca="1">OFFSET(Handicaps!$D$1,ListofLists!$F$81,1)</f>
        <v>0</v>
      </c>
      <c r="G87" s="6">
        <f t="shared" si="0"/>
        <v>0</v>
      </c>
      <c r="H87" s="39">
        <f>ROUND((E86+E87)/2,1)</f>
        <v>0</v>
      </c>
      <c r="I87" s="40">
        <f>ROUND(SUM(E84:E87)/4,1)</f>
        <v>0</v>
      </c>
      <c r="K87" s="6">
        <f t="shared" si="1"/>
        <v>1</v>
      </c>
      <c r="L87" s="39">
        <f>RANK(H87,$H$25:$H$143,0)</f>
        <v>27</v>
      </c>
      <c r="M87" s="40">
        <f>RANK(I87,$I$27:$I$143,0)</f>
        <v>14</v>
      </c>
      <c r="N87" s="34"/>
    </row>
    <row r="88" spans="2:14" ht="12.75">
      <c r="B88">
        <v>65</v>
      </c>
      <c r="D88" s="37">
        <f ca="1">OFFSET(Handicaps!$D$1,ListofLists!$F$82,0)</f>
        <v>0</v>
      </c>
      <c r="E88" s="38">
        <f ca="1">OFFSET(Handicaps!$D$1,ListofLists!$F$82,1)</f>
        <v>0</v>
      </c>
      <c r="G88" s="6">
        <f t="shared" si="0"/>
        <v>0</v>
      </c>
      <c r="K88" s="6">
        <f t="shared" si="1"/>
        <v>1</v>
      </c>
      <c r="M88" s="34"/>
      <c r="N88" s="34"/>
    </row>
    <row r="89" spans="2:14" ht="12.75">
      <c r="B89">
        <v>66</v>
      </c>
      <c r="D89" s="37">
        <f ca="1">OFFSET(Handicaps!$D$1,ListofLists!$F$83,0)</f>
        <v>0</v>
      </c>
      <c r="E89" s="38">
        <f ca="1">OFFSET(Handicaps!$D$1,ListofLists!$F$83,1)</f>
        <v>0</v>
      </c>
      <c r="G89" s="6">
        <f aca="true" t="shared" si="2" ref="G89:G143">E89</f>
        <v>0</v>
      </c>
      <c r="H89" s="39">
        <f>ROUND((E88+E89)/2,1)</f>
        <v>0</v>
      </c>
      <c r="K89" s="6">
        <f aca="true" t="shared" si="3" ref="K89:K143">RANK(G89,G89:G208,0)</f>
        <v>1</v>
      </c>
      <c r="L89" s="39">
        <f>RANK(H89,$H$25:$H$143,0)</f>
        <v>27</v>
      </c>
      <c r="M89" s="34"/>
      <c r="N89" s="34"/>
    </row>
    <row r="90" spans="2:14" ht="12.75">
      <c r="B90">
        <v>67</v>
      </c>
      <c r="D90" s="37">
        <f ca="1">OFFSET(Handicaps!$D$1,ListofLists!$F$84,0)</f>
        <v>0</v>
      </c>
      <c r="E90" s="38">
        <f ca="1">OFFSET(Handicaps!$D$1,ListofLists!$F$84,1)</f>
        <v>0</v>
      </c>
      <c r="G90" s="6">
        <f t="shared" si="2"/>
        <v>0</v>
      </c>
      <c r="K90" s="6">
        <f t="shared" si="3"/>
        <v>1</v>
      </c>
      <c r="M90" s="34"/>
      <c r="N90" s="34"/>
    </row>
    <row r="91" spans="2:14" ht="12.75">
      <c r="B91">
        <v>68</v>
      </c>
      <c r="D91" s="37">
        <f ca="1">OFFSET(Handicaps!$D$1,ListofLists!$F$85,0)</f>
        <v>0</v>
      </c>
      <c r="E91" s="38">
        <f ca="1">OFFSET(Handicaps!$D$1,ListofLists!$F$85,1)</f>
        <v>0</v>
      </c>
      <c r="G91" s="6">
        <f t="shared" si="2"/>
        <v>0</v>
      </c>
      <c r="H91" s="39">
        <f>ROUND((E90+E91)/2,1)</f>
        <v>0</v>
      </c>
      <c r="I91" s="40">
        <f>ROUND(SUM(E88:E91)/4,1)</f>
        <v>0</v>
      </c>
      <c r="K91" s="6">
        <f t="shared" si="3"/>
        <v>1</v>
      </c>
      <c r="L91" s="39">
        <f>RANK(H91,$H$25:$H$143,0)</f>
        <v>27</v>
      </c>
      <c r="M91" s="40">
        <f>RANK(I91,$I$27:$I$143,0)</f>
        <v>14</v>
      </c>
      <c r="N91" s="34"/>
    </row>
    <row r="92" spans="2:14" ht="12.75">
      <c r="B92">
        <v>69</v>
      </c>
      <c r="D92" s="37" t="str">
        <f ca="1">OFFSET(Handicaps!$D$1,ListofLists!$F$86,0)</f>
        <v>, </v>
      </c>
      <c r="E92" s="38">
        <f ca="1">OFFSET(Handicaps!$D$1,ListofLists!$F$86,1)</f>
        <v>0</v>
      </c>
      <c r="G92" s="6">
        <f t="shared" si="2"/>
        <v>0</v>
      </c>
      <c r="K92" s="6">
        <f t="shared" si="3"/>
        <v>1</v>
      </c>
      <c r="M92" s="34"/>
      <c r="N92" s="34"/>
    </row>
    <row r="93" spans="2:14" ht="12.75">
      <c r="B93">
        <v>70</v>
      </c>
      <c r="D93" s="37" t="str">
        <f ca="1">OFFSET(Handicaps!$D$1,ListofLists!$F$87,0)</f>
        <v>, </v>
      </c>
      <c r="E93" s="38">
        <f ca="1">OFFSET(Handicaps!$D$1,ListofLists!$F$87,1)</f>
        <v>0</v>
      </c>
      <c r="G93" s="6">
        <f t="shared" si="2"/>
        <v>0</v>
      </c>
      <c r="H93" s="39">
        <f>ROUND((E92+E93)/2,1)</f>
        <v>0</v>
      </c>
      <c r="K93" s="6">
        <f t="shared" si="3"/>
        <v>1</v>
      </c>
      <c r="L93" s="39">
        <f>RANK(H93,$H$25:$H$143,0)</f>
        <v>27</v>
      </c>
      <c r="M93" s="34"/>
      <c r="N93" s="34"/>
    </row>
    <row r="94" spans="2:14" ht="12.75">
      <c r="B94">
        <v>71</v>
      </c>
      <c r="D94" s="37" t="str">
        <f ca="1">OFFSET(Handicaps!$D$1,ListofLists!$F$88,0)</f>
        <v>, </v>
      </c>
      <c r="E94" s="38">
        <f ca="1">OFFSET(Handicaps!$D$1,ListofLists!$F$88,1)</f>
        <v>0</v>
      </c>
      <c r="G94" s="6">
        <f t="shared" si="2"/>
        <v>0</v>
      </c>
      <c r="K94" s="6">
        <f t="shared" si="3"/>
        <v>1</v>
      </c>
      <c r="M94" s="34"/>
      <c r="N94" s="34"/>
    </row>
    <row r="95" spans="2:14" ht="12.75">
      <c r="B95">
        <v>72</v>
      </c>
      <c r="D95" s="37" t="str">
        <f ca="1">OFFSET(Handicaps!$D$1,ListofLists!$F$89,0)</f>
        <v>, </v>
      </c>
      <c r="E95" s="38">
        <f ca="1">OFFSET(Handicaps!$D$1,ListofLists!$F$89,1)</f>
        <v>0</v>
      </c>
      <c r="G95" s="6">
        <f t="shared" si="2"/>
        <v>0</v>
      </c>
      <c r="H95" s="39">
        <f>ROUND((E94+E95)/2,1)</f>
        <v>0</v>
      </c>
      <c r="I95" s="40">
        <f>ROUND(SUM(E92:E95)/4,1)</f>
        <v>0</v>
      </c>
      <c r="K95" s="6">
        <f t="shared" si="3"/>
        <v>1</v>
      </c>
      <c r="L95" s="39">
        <f>RANK(H95,$H$25:$H$143,0)</f>
        <v>27</v>
      </c>
      <c r="M95" s="40">
        <f>RANK(I95,$I$27:$I$143,0)</f>
        <v>14</v>
      </c>
      <c r="N95" s="34"/>
    </row>
    <row r="96" spans="2:14" ht="12.75">
      <c r="B96">
        <v>73</v>
      </c>
      <c r="D96" s="37" t="str">
        <f ca="1">OFFSET(Handicaps!$D$1,ListofLists!$F$90,0)</f>
        <v>, </v>
      </c>
      <c r="E96" s="38">
        <f ca="1">OFFSET(Handicaps!$D$1,ListofLists!$F$90,1)</f>
        <v>0</v>
      </c>
      <c r="G96" s="6">
        <f t="shared" si="2"/>
        <v>0</v>
      </c>
      <c r="K96" s="6">
        <f t="shared" si="3"/>
        <v>1</v>
      </c>
      <c r="M96" s="34"/>
      <c r="N96" s="34"/>
    </row>
    <row r="97" spans="2:14" ht="12.75">
      <c r="B97">
        <v>74</v>
      </c>
      <c r="D97" s="37" t="str">
        <f ca="1">OFFSET(Handicaps!$D$1,ListofLists!$F$91,0)</f>
        <v>, </v>
      </c>
      <c r="E97" s="38">
        <f ca="1">OFFSET(Handicaps!$D$1,ListofLists!$F$91,1)</f>
        <v>0</v>
      </c>
      <c r="G97" s="6">
        <f t="shared" si="2"/>
        <v>0</v>
      </c>
      <c r="H97" s="39">
        <f>ROUND((E96+E97)/2,1)</f>
        <v>0</v>
      </c>
      <c r="K97" s="6">
        <f t="shared" si="3"/>
        <v>1</v>
      </c>
      <c r="L97" s="39">
        <f>RANK(H97,$H$25:$H$143,0)</f>
        <v>27</v>
      </c>
      <c r="M97" s="34"/>
      <c r="N97" s="34"/>
    </row>
    <row r="98" spans="2:14" ht="12.75">
      <c r="B98">
        <v>75</v>
      </c>
      <c r="D98" s="37" t="str">
        <f ca="1">OFFSET(Handicaps!$D$1,ListofLists!$F$92,0)</f>
        <v>, </v>
      </c>
      <c r="E98" s="38">
        <f ca="1">OFFSET(Handicaps!$D$1,ListofLists!$F$92,1)</f>
        <v>0</v>
      </c>
      <c r="G98" s="6">
        <f t="shared" si="2"/>
        <v>0</v>
      </c>
      <c r="K98" s="6">
        <f t="shared" si="3"/>
        <v>1</v>
      </c>
      <c r="M98" s="34"/>
      <c r="N98" s="34"/>
    </row>
    <row r="99" spans="2:14" ht="12.75">
      <c r="B99">
        <v>76</v>
      </c>
      <c r="D99" s="37" t="str">
        <f ca="1">OFFSET(Handicaps!$D$1,ListofLists!$F$93,0)</f>
        <v>, </v>
      </c>
      <c r="E99" s="38">
        <f ca="1">OFFSET(Handicaps!$D$1,ListofLists!$F$93,1)</f>
        <v>0</v>
      </c>
      <c r="G99" s="6">
        <f t="shared" si="2"/>
        <v>0</v>
      </c>
      <c r="H99" s="39">
        <f>ROUND((E98+E99)/2,1)</f>
        <v>0</v>
      </c>
      <c r="I99" s="40">
        <f>ROUND(SUM(E96:E99)/4,1)</f>
        <v>0</v>
      </c>
      <c r="K99" s="6">
        <f t="shared" si="3"/>
        <v>1</v>
      </c>
      <c r="L99" s="39">
        <f>RANK(H99,$H$25:$H$143,0)</f>
        <v>27</v>
      </c>
      <c r="M99" s="40">
        <f>RANK(I99,$I$27:$I$143,0)</f>
        <v>14</v>
      </c>
      <c r="N99" s="34"/>
    </row>
    <row r="100" spans="2:14" ht="12.75">
      <c r="B100">
        <v>77</v>
      </c>
      <c r="D100" s="37" t="str">
        <f ca="1">OFFSET(Handicaps!$D$1,ListofLists!$F$94,0)</f>
        <v>, </v>
      </c>
      <c r="E100" s="38">
        <f ca="1">OFFSET(Handicaps!$D$1,ListofLists!$F$94,1)</f>
        <v>0</v>
      </c>
      <c r="G100" s="6">
        <f t="shared" si="2"/>
        <v>0</v>
      </c>
      <c r="K100" s="6">
        <f t="shared" si="3"/>
        <v>1</v>
      </c>
      <c r="M100" s="34"/>
      <c r="N100" s="34"/>
    </row>
    <row r="101" spans="2:14" ht="12.75">
      <c r="B101">
        <v>78</v>
      </c>
      <c r="D101" s="37">
        <f ca="1">OFFSET(Handicaps!$D$1,ListofLists!$F$95,0)</f>
        <v>0</v>
      </c>
      <c r="E101" s="38">
        <f ca="1">OFFSET(Handicaps!$D$1,ListofLists!$F$95,1)</f>
        <v>0</v>
      </c>
      <c r="G101" s="6">
        <f t="shared" si="2"/>
        <v>0</v>
      </c>
      <c r="H101" s="39">
        <f>ROUND((E100+E101)/2,1)</f>
        <v>0</v>
      </c>
      <c r="K101" s="6">
        <f t="shared" si="3"/>
        <v>1</v>
      </c>
      <c r="L101" s="39">
        <f>RANK(H101,$H$25:$H$143,0)</f>
        <v>27</v>
      </c>
      <c r="M101" s="34"/>
      <c r="N101" s="34"/>
    </row>
    <row r="102" spans="2:14" ht="12.75">
      <c r="B102">
        <v>79</v>
      </c>
      <c r="D102" s="37" t="str">
        <f ca="1">OFFSET(Handicaps!$D$1,ListofLists!$F$96,0)</f>
        <v>, </v>
      </c>
      <c r="E102" s="38">
        <f ca="1">OFFSET(Handicaps!$D$1,ListofLists!$F$96,1)</f>
        <v>0</v>
      </c>
      <c r="G102" s="6">
        <f t="shared" si="2"/>
        <v>0</v>
      </c>
      <c r="K102" s="6">
        <f t="shared" si="3"/>
        <v>1</v>
      </c>
      <c r="M102" s="34"/>
      <c r="N102" s="34"/>
    </row>
    <row r="103" spans="2:14" ht="12.75">
      <c r="B103">
        <v>80</v>
      </c>
      <c r="D103" s="37" t="str">
        <f ca="1">OFFSET(Handicaps!$D$1,ListofLists!$F$97,0)</f>
        <v>, </v>
      </c>
      <c r="E103" s="38">
        <f ca="1">OFFSET(Handicaps!$D$1,ListofLists!$F$97,1)</f>
        <v>0</v>
      </c>
      <c r="G103" s="6">
        <f t="shared" si="2"/>
        <v>0</v>
      </c>
      <c r="H103" s="39">
        <f>ROUND((E102+E103)/2,1)</f>
        <v>0</v>
      </c>
      <c r="I103" s="40">
        <f>ROUND(SUM(E100:E103)/4,1)</f>
        <v>0</v>
      </c>
      <c r="K103" s="6">
        <f t="shared" si="3"/>
        <v>1</v>
      </c>
      <c r="L103" s="39">
        <f>RANK(H103,$H$25:$H$143,0)</f>
        <v>27</v>
      </c>
      <c r="M103" s="40">
        <f>RANK(I103,$I$27:$I$143,0)</f>
        <v>14</v>
      </c>
      <c r="N103" s="34"/>
    </row>
    <row r="104" spans="2:14" ht="12.75">
      <c r="B104">
        <v>81</v>
      </c>
      <c r="D104" s="37" t="str">
        <f ca="1">OFFSET(Handicaps!$D$1,ListofLists!$F$98,0)</f>
        <v>, </v>
      </c>
      <c r="E104" s="38">
        <f ca="1">OFFSET(Handicaps!$D$1,ListofLists!$F$98,1)</f>
        <v>0</v>
      </c>
      <c r="G104" s="6">
        <f t="shared" si="2"/>
        <v>0</v>
      </c>
      <c r="K104" s="6">
        <f t="shared" si="3"/>
        <v>1</v>
      </c>
      <c r="M104" s="34"/>
      <c r="N104" s="34"/>
    </row>
    <row r="105" spans="2:14" ht="12.75">
      <c r="B105">
        <v>82</v>
      </c>
      <c r="D105" s="37" t="str">
        <f ca="1">OFFSET(Handicaps!$D$1,ListofLists!$F$99,0)</f>
        <v>, </v>
      </c>
      <c r="E105" s="38">
        <f ca="1">OFFSET(Handicaps!$D$1,ListofLists!$F$99,1)</f>
        <v>0</v>
      </c>
      <c r="G105" s="6">
        <f t="shared" si="2"/>
        <v>0</v>
      </c>
      <c r="H105" s="39">
        <f>ROUND((E104+E105)/2,1)</f>
        <v>0</v>
      </c>
      <c r="K105" s="6">
        <f t="shared" si="3"/>
        <v>1</v>
      </c>
      <c r="L105" s="39">
        <f>RANK(H105,$H$25:$H$143,0)</f>
        <v>27</v>
      </c>
      <c r="M105" s="34"/>
      <c r="N105" s="34"/>
    </row>
    <row r="106" spans="2:14" ht="12.75">
      <c r="B106">
        <v>83</v>
      </c>
      <c r="D106" s="37" t="str">
        <f ca="1">OFFSET(Handicaps!$D$1,ListofLists!$F$100,0)</f>
        <v>, </v>
      </c>
      <c r="E106" s="38">
        <f ca="1">OFFSET(Handicaps!$D$1,ListofLists!$F$100,1)</f>
        <v>0</v>
      </c>
      <c r="G106" s="6">
        <f t="shared" si="2"/>
        <v>0</v>
      </c>
      <c r="K106" s="6">
        <f t="shared" si="3"/>
        <v>1</v>
      </c>
      <c r="M106" s="34"/>
      <c r="N106" s="34"/>
    </row>
    <row r="107" spans="2:14" ht="12.75">
      <c r="B107">
        <v>84</v>
      </c>
      <c r="D107" s="37" t="str">
        <f ca="1">OFFSET(Handicaps!$D$1,ListofLists!$F$101,0)</f>
        <v>, </v>
      </c>
      <c r="E107" s="38">
        <f ca="1">OFFSET(Handicaps!$D$1,ListofLists!$F$101,1)</f>
        <v>0</v>
      </c>
      <c r="G107" s="6">
        <f t="shared" si="2"/>
        <v>0</v>
      </c>
      <c r="H107" s="39">
        <f>ROUND((E106+E107)/2,1)</f>
        <v>0</v>
      </c>
      <c r="I107" s="40">
        <f>ROUND(SUM(E104:E107)/4,1)</f>
        <v>0</v>
      </c>
      <c r="K107" s="6">
        <f t="shared" si="3"/>
        <v>1</v>
      </c>
      <c r="L107" s="39">
        <f>RANK(H107,$H$25:$H$143,0)</f>
        <v>27</v>
      </c>
      <c r="M107" s="40">
        <f>RANK(I107,$I$27:$I$143,0)</f>
        <v>14</v>
      </c>
      <c r="N107" s="34"/>
    </row>
    <row r="108" spans="2:14" ht="12.75">
      <c r="B108">
        <v>85</v>
      </c>
      <c r="D108" s="37" t="str">
        <f ca="1">OFFSET(Handicaps!$D$1,ListofLists!$F$102,0)</f>
        <v>, </v>
      </c>
      <c r="E108" s="38">
        <f ca="1">OFFSET(Handicaps!$D$1,ListofLists!$F$102,1)</f>
        <v>0</v>
      </c>
      <c r="G108" s="6">
        <f t="shared" si="2"/>
        <v>0</v>
      </c>
      <c r="K108" s="6">
        <f t="shared" si="3"/>
        <v>1</v>
      </c>
      <c r="M108" s="34"/>
      <c r="N108" s="34"/>
    </row>
    <row r="109" spans="2:14" ht="12.75">
      <c r="B109">
        <v>86</v>
      </c>
      <c r="D109" s="37" t="str">
        <f ca="1">OFFSET(Handicaps!$D$1,ListofLists!$F$103,0)</f>
        <v>, </v>
      </c>
      <c r="E109" s="38">
        <f ca="1">OFFSET(Handicaps!$D$1,ListofLists!$F$103,1)</f>
        <v>0</v>
      </c>
      <c r="G109" s="6">
        <f t="shared" si="2"/>
        <v>0</v>
      </c>
      <c r="H109" s="39">
        <f>ROUND((E108+E109)/2,1)</f>
        <v>0</v>
      </c>
      <c r="K109" s="6">
        <f t="shared" si="3"/>
        <v>1</v>
      </c>
      <c r="L109" s="39">
        <f>RANK(H109,$H$25:$H$143,0)</f>
        <v>27</v>
      </c>
      <c r="M109" s="34"/>
      <c r="N109" s="34"/>
    </row>
    <row r="110" spans="2:14" ht="12.75">
      <c r="B110">
        <v>87</v>
      </c>
      <c r="D110" s="37" t="str">
        <f ca="1">OFFSET(Handicaps!$D$1,ListofLists!$F$104,0)</f>
        <v>, </v>
      </c>
      <c r="E110" s="38">
        <f ca="1">OFFSET(Handicaps!$D$1,ListofLists!$F$104,1)</f>
        <v>0</v>
      </c>
      <c r="G110" s="6">
        <f t="shared" si="2"/>
        <v>0</v>
      </c>
      <c r="K110" s="6">
        <f t="shared" si="3"/>
        <v>1</v>
      </c>
      <c r="M110" s="34"/>
      <c r="N110" s="34"/>
    </row>
    <row r="111" spans="2:14" ht="12.75">
      <c r="B111">
        <v>88</v>
      </c>
      <c r="D111" s="37" t="str">
        <f ca="1">OFFSET(Handicaps!$D$1,ListofLists!$F$105,0)</f>
        <v>, </v>
      </c>
      <c r="E111" s="38">
        <f ca="1">OFFSET(Handicaps!$D$1,ListofLists!$F$105,1)</f>
        <v>0</v>
      </c>
      <c r="G111" s="6">
        <f t="shared" si="2"/>
        <v>0</v>
      </c>
      <c r="H111" s="39">
        <f>ROUND((E110+E111)/2,1)</f>
        <v>0</v>
      </c>
      <c r="I111" s="40">
        <f>ROUND(SUM(E108:E111)/4,1)</f>
        <v>0</v>
      </c>
      <c r="K111" s="6">
        <f t="shared" si="3"/>
        <v>1</v>
      </c>
      <c r="L111" s="39">
        <f>RANK(H111,$H$25:$H$143,0)</f>
        <v>27</v>
      </c>
      <c r="M111" s="40">
        <f>RANK(I111,$I$27:$I$143,0)</f>
        <v>14</v>
      </c>
      <c r="N111" s="34"/>
    </row>
    <row r="112" spans="2:14" ht="12.75">
      <c r="B112">
        <v>89</v>
      </c>
      <c r="D112" s="37" t="str">
        <f ca="1">OFFSET(Handicaps!$D$1,ListofLists!$F$106,0)</f>
        <v>, </v>
      </c>
      <c r="E112" s="38">
        <f ca="1">OFFSET(Handicaps!$D$1,ListofLists!$F$106,1)</f>
        <v>0</v>
      </c>
      <c r="G112" s="6">
        <f t="shared" si="2"/>
        <v>0</v>
      </c>
      <c r="K112" s="6">
        <f t="shared" si="3"/>
        <v>1</v>
      </c>
      <c r="M112" s="34"/>
      <c r="N112" s="34"/>
    </row>
    <row r="113" spans="2:14" ht="12.75">
      <c r="B113">
        <v>90</v>
      </c>
      <c r="D113" s="37" t="str">
        <f ca="1">OFFSET(Handicaps!$D$1,ListofLists!$F$107,0)</f>
        <v>, </v>
      </c>
      <c r="E113" s="38">
        <f ca="1">OFFSET(Handicaps!$D$1,ListofLists!$F$107,1)</f>
        <v>0</v>
      </c>
      <c r="G113" s="6">
        <f t="shared" si="2"/>
        <v>0</v>
      </c>
      <c r="H113" s="39">
        <f>ROUND((E112+E113)/2,1)</f>
        <v>0</v>
      </c>
      <c r="K113" s="6">
        <f t="shared" si="3"/>
        <v>1</v>
      </c>
      <c r="L113" s="39">
        <f>RANK(H113,$H$25:$H$143,0)</f>
        <v>27</v>
      </c>
      <c r="M113" s="34"/>
      <c r="N113" s="34"/>
    </row>
    <row r="114" spans="2:14" ht="12.75">
      <c r="B114">
        <v>91</v>
      </c>
      <c r="D114" s="37">
        <f ca="1">OFFSET(Handicaps!$D$1,ListofLists!$F$108,0)</f>
        <v>0</v>
      </c>
      <c r="E114" s="38">
        <f ca="1">OFFSET(Handicaps!$D$1,ListofLists!$F$108,1)</f>
        <v>0</v>
      </c>
      <c r="G114" s="6">
        <f t="shared" si="2"/>
        <v>0</v>
      </c>
      <c r="K114" s="6">
        <f t="shared" si="3"/>
        <v>1</v>
      </c>
      <c r="M114" s="34"/>
      <c r="N114" s="34"/>
    </row>
    <row r="115" spans="2:14" ht="12.75">
      <c r="B115">
        <v>92</v>
      </c>
      <c r="D115" s="37" t="str">
        <f ca="1">OFFSET(Handicaps!$D$1,ListofLists!$F$109,0)</f>
        <v>, </v>
      </c>
      <c r="E115" s="38">
        <f ca="1">OFFSET(Handicaps!$D$1,ListofLists!$F$109,1)</f>
        <v>0</v>
      </c>
      <c r="G115" s="6">
        <f t="shared" si="2"/>
        <v>0</v>
      </c>
      <c r="H115" s="39">
        <f>ROUND((E114+E115)/2,1)</f>
        <v>0</v>
      </c>
      <c r="I115" s="40">
        <f>ROUND(SUM(E112:E115)/4,1)</f>
        <v>0</v>
      </c>
      <c r="K115" s="6">
        <f t="shared" si="3"/>
        <v>1</v>
      </c>
      <c r="L115" s="39">
        <f>RANK(H115,$H$25:$H$143,0)</f>
        <v>27</v>
      </c>
      <c r="M115" s="40">
        <f>RANK(I115,$I$27:$I$143,0)</f>
        <v>14</v>
      </c>
      <c r="N115" s="34"/>
    </row>
    <row r="116" spans="2:14" ht="12.75">
      <c r="B116">
        <v>93</v>
      </c>
      <c r="D116" s="37" t="str">
        <f ca="1">OFFSET(Handicaps!$D$1,ListofLists!$F$110,0)</f>
        <v>, </v>
      </c>
      <c r="E116" s="38">
        <f ca="1">OFFSET(Handicaps!$D$1,ListofLists!$F$110,1)</f>
        <v>0</v>
      </c>
      <c r="G116" s="6">
        <f t="shared" si="2"/>
        <v>0</v>
      </c>
      <c r="K116" s="6">
        <f t="shared" si="3"/>
        <v>1</v>
      </c>
      <c r="M116" s="34"/>
      <c r="N116" s="34"/>
    </row>
    <row r="117" spans="2:14" ht="12.75">
      <c r="B117">
        <v>94</v>
      </c>
      <c r="D117" s="37" t="str">
        <f ca="1">OFFSET(Handicaps!$D$1,ListofLists!$F$111,0)</f>
        <v>, </v>
      </c>
      <c r="E117" s="38">
        <f ca="1">OFFSET(Handicaps!$D$1,ListofLists!$F$111,1)</f>
        <v>0</v>
      </c>
      <c r="G117" s="6">
        <f t="shared" si="2"/>
        <v>0</v>
      </c>
      <c r="H117" s="39">
        <f>ROUND((E116+E117)/2,1)</f>
        <v>0</v>
      </c>
      <c r="K117" s="6">
        <f t="shared" si="3"/>
        <v>1</v>
      </c>
      <c r="L117" s="39">
        <f>RANK(H117,$H$25:$H$143,0)</f>
        <v>27</v>
      </c>
      <c r="M117" s="34"/>
      <c r="N117" s="34"/>
    </row>
    <row r="118" spans="2:14" ht="12.75">
      <c r="B118">
        <v>95</v>
      </c>
      <c r="D118" s="37" t="str">
        <f ca="1">OFFSET(Handicaps!$D$1,ListofLists!$F$112,0)</f>
        <v>, </v>
      </c>
      <c r="E118" s="38">
        <f ca="1">OFFSET(Handicaps!$D$1,ListofLists!$F$112,1)</f>
        <v>0</v>
      </c>
      <c r="G118" s="6">
        <f t="shared" si="2"/>
        <v>0</v>
      </c>
      <c r="K118" s="6">
        <f t="shared" si="3"/>
        <v>1</v>
      </c>
      <c r="M118" s="34"/>
      <c r="N118" s="34"/>
    </row>
    <row r="119" spans="2:14" ht="12.75">
      <c r="B119">
        <v>96</v>
      </c>
      <c r="D119" s="37" t="str">
        <f ca="1">OFFSET(Handicaps!$D$1,ListofLists!$F$113,0)</f>
        <v>, </v>
      </c>
      <c r="E119" s="38">
        <f ca="1">OFFSET(Handicaps!$D$1,ListofLists!$F$113,1)</f>
        <v>0</v>
      </c>
      <c r="G119" s="6">
        <f t="shared" si="2"/>
        <v>0</v>
      </c>
      <c r="H119" s="39">
        <f>ROUND((E118+E119)/2,1)</f>
        <v>0</v>
      </c>
      <c r="I119" s="40">
        <f>ROUND(SUM(E116:E119)/4,1)</f>
        <v>0</v>
      </c>
      <c r="K119" s="6">
        <f t="shared" si="3"/>
        <v>1</v>
      </c>
      <c r="L119" s="39">
        <f>RANK(H119,$H$25:$H$143,0)</f>
        <v>27</v>
      </c>
      <c r="M119" s="40">
        <f>RANK(I119,$I$27:$I$143,0)</f>
        <v>14</v>
      </c>
      <c r="N119" s="34"/>
    </row>
    <row r="120" spans="2:14" ht="12.75">
      <c r="B120">
        <v>97</v>
      </c>
      <c r="D120" s="37" t="str">
        <f ca="1">OFFSET(Handicaps!$D$1,ListofLists!$F$114,0)</f>
        <v>, </v>
      </c>
      <c r="E120" s="38">
        <f ca="1">OFFSET(Handicaps!$D$1,ListofLists!$F$114,1)</f>
        <v>0</v>
      </c>
      <c r="G120" s="6">
        <f t="shared" si="2"/>
        <v>0</v>
      </c>
      <c r="K120" s="6">
        <f t="shared" si="3"/>
        <v>1</v>
      </c>
      <c r="M120" s="34"/>
      <c r="N120" s="34"/>
    </row>
    <row r="121" spans="2:14" ht="12.75">
      <c r="B121">
        <v>98</v>
      </c>
      <c r="D121" s="37" t="str">
        <f ca="1">OFFSET(Handicaps!$D$1,ListofLists!$F$115,0)</f>
        <v>, </v>
      </c>
      <c r="E121" s="38">
        <f ca="1">OFFSET(Handicaps!$D$1,ListofLists!$F$115,1)</f>
        <v>0</v>
      </c>
      <c r="G121" s="6">
        <f t="shared" si="2"/>
        <v>0</v>
      </c>
      <c r="H121" s="39">
        <f>ROUND((E120+E121)/2,1)</f>
        <v>0</v>
      </c>
      <c r="K121" s="6">
        <f t="shared" si="3"/>
        <v>1</v>
      </c>
      <c r="L121" s="39">
        <f>RANK(H121,$H$25:$H$143,0)</f>
        <v>27</v>
      </c>
      <c r="M121" s="34"/>
      <c r="N121" s="34"/>
    </row>
    <row r="122" spans="2:14" ht="12.75">
      <c r="B122">
        <v>99</v>
      </c>
      <c r="D122" s="37" t="str">
        <f ca="1">OFFSET(Handicaps!$D$1,ListofLists!$F$116,0)</f>
        <v>, </v>
      </c>
      <c r="E122" s="38">
        <f ca="1">OFFSET(Handicaps!$D$1,ListofLists!$F$116,1)</f>
        <v>0</v>
      </c>
      <c r="G122" s="6">
        <f t="shared" si="2"/>
        <v>0</v>
      </c>
      <c r="K122" s="6">
        <f t="shared" si="3"/>
        <v>1</v>
      </c>
      <c r="M122" s="34"/>
      <c r="N122" s="34"/>
    </row>
    <row r="123" spans="2:14" ht="12.75">
      <c r="B123">
        <v>100</v>
      </c>
      <c r="D123" s="37" t="str">
        <f ca="1">OFFSET(Handicaps!$D$1,ListofLists!$F$117,0)</f>
        <v>, </v>
      </c>
      <c r="E123" s="38">
        <f ca="1">OFFSET(Handicaps!$D$1,ListofLists!$F$117,1)</f>
        <v>0</v>
      </c>
      <c r="G123" s="6">
        <f t="shared" si="2"/>
        <v>0</v>
      </c>
      <c r="H123" s="39">
        <f>ROUND((E122+E123)/2,1)</f>
        <v>0</v>
      </c>
      <c r="I123" s="40">
        <f>ROUND(SUM(E120:E123)/4,1)</f>
        <v>0</v>
      </c>
      <c r="K123" s="6">
        <f t="shared" si="3"/>
        <v>1</v>
      </c>
      <c r="L123" s="39">
        <f>RANK(H123,$H$25:$H$143,0)</f>
        <v>27</v>
      </c>
      <c r="M123" s="40">
        <f>RANK(I123,$I$27:$I$143,0)</f>
        <v>14</v>
      </c>
      <c r="N123" s="34"/>
    </row>
    <row r="124" spans="2:14" ht="12.75">
      <c r="B124">
        <v>101</v>
      </c>
      <c r="D124" s="37" t="str">
        <f ca="1">OFFSET(Handicaps!$D$1,ListofLists!$F$118,0)</f>
        <v>, </v>
      </c>
      <c r="E124" s="38">
        <f ca="1">OFFSET(Handicaps!$D$1,ListofLists!$F$118,1)</f>
        <v>0</v>
      </c>
      <c r="G124" s="6">
        <f t="shared" si="2"/>
        <v>0</v>
      </c>
      <c r="K124" s="6">
        <f t="shared" si="3"/>
        <v>1</v>
      </c>
      <c r="M124" s="34"/>
      <c r="N124" s="34"/>
    </row>
    <row r="125" spans="2:14" ht="12.75">
      <c r="B125">
        <v>102</v>
      </c>
      <c r="D125" s="37" t="str">
        <f ca="1">OFFSET(Handicaps!$D$1,ListofLists!$F$119,0)</f>
        <v>, </v>
      </c>
      <c r="E125" s="38">
        <f ca="1">OFFSET(Handicaps!$D$1,ListofLists!$F$119,1)</f>
        <v>0</v>
      </c>
      <c r="G125" s="6">
        <f t="shared" si="2"/>
        <v>0</v>
      </c>
      <c r="H125" s="39">
        <f>ROUND((E124+E125)/2,1)</f>
        <v>0</v>
      </c>
      <c r="K125" s="6">
        <f t="shared" si="3"/>
        <v>1</v>
      </c>
      <c r="L125" s="39">
        <f>RANK(H125,$H$25:$H$143,0)</f>
        <v>27</v>
      </c>
      <c r="M125" s="34"/>
      <c r="N125" s="34"/>
    </row>
    <row r="126" spans="2:14" ht="12.75">
      <c r="B126">
        <v>103</v>
      </c>
      <c r="D126" s="37" t="str">
        <f ca="1">OFFSET(Handicaps!$D$1,ListofLists!$F$120,0)</f>
        <v>, </v>
      </c>
      <c r="E126" s="38">
        <f ca="1">OFFSET(Handicaps!$D$1,ListofLists!$F$120,1)</f>
        <v>0</v>
      </c>
      <c r="G126" s="6">
        <f t="shared" si="2"/>
        <v>0</v>
      </c>
      <c r="K126" s="6">
        <f t="shared" si="3"/>
        <v>1</v>
      </c>
      <c r="M126" s="34"/>
      <c r="N126" s="34"/>
    </row>
    <row r="127" spans="2:14" ht="12.75">
      <c r="B127">
        <v>104</v>
      </c>
      <c r="D127" s="37" t="str">
        <f ca="1">OFFSET(Handicaps!$D$1,ListofLists!$F$121,0)</f>
        <v>, </v>
      </c>
      <c r="E127" s="38">
        <f ca="1">OFFSET(Handicaps!$D$1,ListofLists!$F$121,1)</f>
        <v>0</v>
      </c>
      <c r="G127" s="6">
        <f t="shared" si="2"/>
        <v>0</v>
      </c>
      <c r="H127" s="39">
        <f>ROUND((E126+E127)/2,1)</f>
        <v>0</v>
      </c>
      <c r="I127" s="40">
        <f>ROUND(SUM(E124:E127)/4,1)</f>
        <v>0</v>
      </c>
      <c r="K127" s="6">
        <f t="shared" si="3"/>
        <v>1</v>
      </c>
      <c r="L127" s="39">
        <f>RANK(H127,$H$25:$H$143,0)</f>
        <v>27</v>
      </c>
      <c r="M127" s="40">
        <f>RANK(I127,$I$27:$I$143,0)</f>
        <v>14</v>
      </c>
      <c r="N127" s="34"/>
    </row>
    <row r="128" spans="2:14" ht="12.75">
      <c r="B128">
        <v>105</v>
      </c>
      <c r="D128" s="37">
        <f ca="1">OFFSET(Handicaps!$D$1,ListofLists!$F$122,0)</f>
        <v>0</v>
      </c>
      <c r="E128" s="38">
        <f ca="1">OFFSET(Handicaps!$D$1,ListofLists!$F$122,1)</f>
        <v>0</v>
      </c>
      <c r="G128" s="6">
        <f t="shared" si="2"/>
        <v>0</v>
      </c>
      <c r="K128" s="6">
        <f t="shared" si="3"/>
        <v>1</v>
      </c>
      <c r="M128" s="34"/>
      <c r="N128" s="34"/>
    </row>
    <row r="129" spans="2:14" ht="12.75">
      <c r="B129">
        <v>106</v>
      </c>
      <c r="D129" s="37">
        <f ca="1">OFFSET(Handicaps!$D$1,ListofLists!$F$123,0)</f>
        <v>0</v>
      </c>
      <c r="E129" s="38">
        <f ca="1">OFFSET(Handicaps!$D$1,ListofLists!$F$123,1)</f>
        <v>0</v>
      </c>
      <c r="G129" s="6">
        <f t="shared" si="2"/>
        <v>0</v>
      </c>
      <c r="H129" s="39">
        <f>ROUND((E128+E129)/2,1)</f>
        <v>0</v>
      </c>
      <c r="K129" s="6">
        <f t="shared" si="3"/>
        <v>1</v>
      </c>
      <c r="L129" s="39">
        <f>RANK(H129,$H$25:$H$143,0)</f>
        <v>27</v>
      </c>
      <c r="M129" s="34"/>
      <c r="N129" s="34"/>
    </row>
    <row r="130" spans="2:14" ht="12.75">
      <c r="B130">
        <v>107</v>
      </c>
      <c r="D130" s="37" t="str">
        <f ca="1">OFFSET(Handicaps!$D$1,ListofLists!$F$124,0)</f>
        <v>, </v>
      </c>
      <c r="E130" s="38">
        <f ca="1">OFFSET(Handicaps!$D$1,ListofLists!$F$124,1)</f>
        <v>0</v>
      </c>
      <c r="G130" s="6">
        <f t="shared" si="2"/>
        <v>0</v>
      </c>
      <c r="K130" s="6">
        <f t="shared" si="3"/>
        <v>1</v>
      </c>
      <c r="M130" s="34"/>
      <c r="N130" s="34"/>
    </row>
    <row r="131" spans="2:14" ht="12.75">
      <c r="B131">
        <v>108</v>
      </c>
      <c r="D131" s="37" t="str">
        <f ca="1">OFFSET(Handicaps!$D$1,ListofLists!$F$125,0)</f>
        <v>, </v>
      </c>
      <c r="E131" s="38">
        <f ca="1">OFFSET(Handicaps!$D$1,ListofLists!$F$125,1)</f>
        <v>0</v>
      </c>
      <c r="G131" s="6">
        <f t="shared" si="2"/>
        <v>0</v>
      </c>
      <c r="H131" s="39">
        <f>ROUND((E130+E131)/2,1)</f>
        <v>0</v>
      </c>
      <c r="I131" s="40">
        <f>ROUND(SUM(E128:E131)/4,1)</f>
        <v>0</v>
      </c>
      <c r="K131" s="6">
        <f t="shared" si="3"/>
        <v>1</v>
      </c>
      <c r="L131" s="39">
        <f>RANK(H131,$H$25:$H$143,0)</f>
        <v>27</v>
      </c>
      <c r="M131" s="40">
        <f>RANK(I131,$I$27:$I$143,0)</f>
        <v>14</v>
      </c>
      <c r="N131" s="34"/>
    </row>
    <row r="132" spans="2:14" ht="12.75">
      <c r="B132">
        <v>109</v>
      </c>
      <c r="D132" s="37" t="str">
        <f ca="1">OFFSET(Handicaps!$D$1,ListofLists!$F$126,0)</f>
        <v>, </v>
      </c>
      <c r="E132" s="38">
        <f ca="1">OFFSET(Handicaps!$D$1,ListofLists!$F$126,1)</f>
        <v>0</v>
      </c>
      <c r="G132" s="6">
        <f t="shared" si="2"/>
        <v>0</v>
      </c>
      <c r="K132" s="6">
        <f t="shared" si="3"/>
        <v>1</v>
      </c>
      <c r="M132" s="34"/>
      <c r="N132" s="34"/>
    </row>
    <row r="133" spans="2:14" ht="12.75">
      <c r="B133">
        <v>110</v>
      </c>
      <c r="D133" s="37" t="str">
        <f ca="1">OFFSET(Handicaps!$D$1,ListofLists!$F$127,0)</f>
        <v>, </v>
      </c>
      <c r="E133" s="38">
        <f ca="1">OFFSET(Handicaps!$D$1,ListofLists!$F$127,1)</f>
        <v>0</v>
      </c>
      <c r="G133" s="6">
        <f t="shared" si="2"/>
        <v>0</v>
      </c>
      <c r="H133" s="39">
        <f>ROUND((E132+E133)/2,1)</f>
        <v>0</v>
      </c>
      <c r="K133" s="6">
        <f t="shared" si="3"/>
        <v>1</v>
      </c>
      <c r="L133" s="39">
        <f>RANK(H133,$H$25:$H$143,0)</f>
        <v>27</v>
      </c>
      <c r="M133" s="34"/>
      <c r="N133" s="34"/>
    </row>
    <row r="134" spans="2:14" ht="12.75">
      <c r="B134">
        <v>111</v>
      </c>
      <c r="D134" s="37" t="str">
        <f ca="1">OFFSET(Handicaps!$D$1,ListofLists!$F$128,0)</f>
        <v>, </v>
      </c>
      <c r="E134" s="38">
        <f ca="1">OFFSET(Handicaps!$D$1,ListofLists!$F$128,1)</f>
        <v>0</v>
      </c>
      <c r="G134" s="6">
        <f t="shared" si="2"/>
        <v>0</v>
      </c>
      <c r="K134" s="6">
        <f t="shared" si="3"/>
        <v>1</v>
      </c>
      <c r="M134" s="34"/>
      <c r="N134" s="34"/>
    </row>
    <row r="135" spans="2:14" ht="12.75">
      <c r="B135">
        <v>112</v>
      </c>
      <c r="D135" s="37" t="str">
        <f ca="1">OFFSET(Handicaps!$D$1,ListofLists!$F$129,0)</f>
        <v>, </v>
      </c>
      <c r="E135" s="38">
        <f ca="1">OFFSET(Handicaps!$D$1,ListofLists!$F$129,1)</f>
        <v>0</v>
      </c>
      <c r="G135" s="6">
        <f t="shared" si="2"/>
        <v>0</v>
      </c>
      <c r="H135" s="39">
        <f>ROUND((E134+E135)/2,1)</f>
        <v>0</v>
      </c>
      <c r="I135" s="40">
        <f>ROUND(SUM(E132:E135)/4,1)</f>
        <v>0</v>
      </c>
      <c r="K135" s="6">
        <f t="shared" si="3"/>
        <v>1</v>
      </c>
      <c r="L135" s="39">
        <f>RANK(H135,$H$25:$H$143,0)</f>
        <v>27</v>
      </c>
      <c r="M135" s="40">
        <f>RANK(I135,$I$27:$I$143,0)</f>
        <v>14</v>
      </c>
      <c r="N135" s="34"/>
    </row>
    <row r="136" spans="2:14" ht="12.75">
      <c r="B136">
        <v>113</v>
      </c>
      <c r="D136" s="37" t="str">
        <f ca="1">OFFSET(Handicaps!$D$1,ListofLists!$F$130,0)</f>
        <v>, </v>
      </c>
      <c r="E136" s="38">
        <f ca="1">OFFSET(Handicaps!$D$1,ListofLists!$F$130,1)</f>
        <v>0</v>
      </c>
      <c r="G136" s="6">
        <f t="shared" si="2"/>
        <v>0</v>
      </c>
      <c r="K136" s="6">
        <f t="shared" si="3"/>
        <v>1</v>
      </c>
      <c r="M136" s="34"/>
      <c r="N136" s="34"/>
    </row>
    <row r="137" spans="2:14" ht="12.75">
      <c r="B137">
        <v>114</v>
      </c>
      <c r="D137" s="37">
        <f ca="1">OFFSET(Handicaps!$D$1,ListofLists!$F$131,0)</f>
        <v>0</v>
      </c>
      <c r="E137" s="38">
        <f ca="1">OFFSET(Handicaps!$D$1,ListofLists!$F$131,1)</f>
        <v>0</v>
      </c>
      <c r="G137" s="6">
        <f t="shared" si="2"/>
        <v>0</v>
      </c>
      <c r="H137" s="39">
        <f>ROUND((E136+E137)/2,1)</f>
        <v>0</v>
      </c>
      <c r="K137" s="6">
        <f t="shared" si="3"/>
        <v>1</v>
      </c>
      <c r="L137" s="39">
        <f>RANK(H137,$H$25:$H$143,0)</f>
        <v>27</v>
      </c>
      <c r="M137" s="34"/>
      <c r="N137" s="34"/>
    </row>
    <row r="138" spans="2:14" ht="12.75">
      <c r="B138">
        <v>115</v>
      </c>
      <c r="D138" s="37" t="str">
        <f ca="1">OFFSET(Handicaps!$D$1,ListofLists!$F$132,0)</f>
        <v>, </v>
      </c>
      <c r="E138" s="38">
        <f ca="1">OFFSET(Handicaps!$D$1,ListofLists!$F$132,1)</f>
        <v>0</v>
      </c>
      <c r="G138" s="6">
        <f t="shared" si="2"/>
        <v>0</v>
      </c>
      <c r="K138" s="6">
        <f t="shared" si="3"/>
        <v>1</v>
      </c>
      <c r="M138" s="34"/>
      <c r="N138" s="34"/>
    </row>
    <row r="139" spans="2:14" ht="12.75">
      <c r="B139">
        <v>116</v>
      </c>
      <c r="D139" s="37" t="str">
        <f ca="1">OFFSET(Handicaps!$D$1,ListofLists!$F$133,0)</f>
        <v>, </v>
      </c>
      <c r="E139" s="38">
        <f ca="1">OFFSET(Handicaps!$D$1,ListofLists!$F$133,1)</f>
        <v>0</v>
      </c>
      <c r="G139" s="6">
        <f t="shared" si="2"/>
        <v>0</v>
      </c>
      <c r="H139" s="39">
        <f>ROUND((E138+E139)/2,1)</f>
        <v>0</v>
      </c>
      <c r="I139" s="40">
        <f>ROUND(SUM(E136:E139)/4,1)</f>
        <v>0</v>
      </c>
      <c r="K139" s="6">
        <f t="shared" si="3"/>
        <v>1</v>
      </c>
      <c r="L139" s="39">
        <f>RANK(H139,$H$25:$H$143,0)</f>
        <v>27</v>
      </c>
      <c r="M139" s="40">
        <f>RANK(I139,$I$27:$I$143,0)</f>
        <v>14</v>
      </c>
      <c r="N139" s="34"/>
    </row>
    <row r="140" spans="2:14" ht="12.75">
      <c r="B140">
        <v>117</v>
      </c>
      <c r="D140" s="37" t="str">
        <f ca="1">OFFSET(Handicaps!$D$1,ListofLists!$F$134,0)</f>
        <v>, </v>
      </c>
      <c r="E140" s="38">
        <f ca="1">OFFSET(Handicaps!$D$1,ListofLists!$F$134,1)</f>
        <v>0</v>
      </c>
      <c r="G140" s="6">
        <f t="shared" si="2"/>
        <v>0</v>
      </c>
      <c r="K140" s="6">
        <f t="shared" si="3"/>
        <v>1</v>
      </c>
      <c r="M140" s="34"/>
      <c r="N140" s="34"/>
    </row>
    <row r="141" spans="2:14" ht="12.75">
      <c r="B141">
        <v>118</v>
      </c>
      <c r="D141" s="37" t="str">
        <f ca="1">OFFSET(Handicaps!$D$1,ListofLists!$F$135,0)</f>
        <v>, </v>
      </c>
      <c r="E141" s="38">
        <f ca="1">OFFSET(Handicaps!$D$1,ListofLists!$F$135,1)</f>
        <v>0</v>
      </c>
      <c r="G141" s="6">
        <f t="shared" si="2"/>
        <v>0</v>
      </c>
      <c r="H141" s="39">
        <f>ROUND((E140+E141)/2,1)</f>
        <v>0</v>
      </c>
      <c r="K141" s="6">
        <f t="shared" si="3"/>
        <v>1</v>
      </c>
      <c r="L141" s="39">
        <f>RANK(H141,$H$25:$H$143,0)</f>
        <v>27</v>
      </c>
      <c r="M141" s="34"/>
      <c r="N141" s="34"/>
    </row>
    <row r="142" spans="2:14" ht="12.75">
      <c r="B142">
        <v>119</v>
      </c>
      <c r="D142" s="37" t="str">
        <f ca="1">OFFSET(Handicaps!$D$1,ListofLists!$F$136,0)</f>
        <v>, </v>
      </c>
      <c r="E142" s="38">
        <f ca="1">OFFSET(Handicaps!$D$1,ListofLists!$F$136,1)</f>
        <v>0</v>
      </c>
      <c r="G142" s="6">
        <f t="shared" si="2"/>
        <v>0</v>
      </c>
      <c r="K142" s="6">
        <f t="shared" si="3"/>
        <v>1</v>
      </c>
      <c r="M142" s="34"/>
      <c r="N142" s="34"/>
    </row>
    <row r="143" spans="2:14" ht="12.75">
      <c r="B143">
        <v>120</v>
      </c>
      <c r="D143" s="37" t="str">
        <f ca="1">OFFSET(Handicaps!$D$1,ListofLists!$F$137,0)</f>
        <v>, </v>
      </c>
      <c r="E143" s="38">
        <f ca="1">OFFSET(Handicaps!$D$1,ListofLists!$F$137,1)</f>
        <v>0</v>
      </c>
      <c r="G143" s="6">
        <f t="shared" si="2"/>
        <v>0</v>
      </c>
      <c r="H143" s="39">
        <f>ROUND((E142+E143)/2,1)</f>
        <v>0</v>
      </c>
      <c r="I143" s="40">
        <f>ROUND(SUM(E140:E143)/4,1)</f>
        <v>0</v>
      </c>
      <c r="K143" s="6">
        <f t="shared" si="3"/>
        <v>1</v>
      </c>
      <c r="L143" s="39">
        <f>RANK(H143,$H$25:$H$143,0)</f>
        <v>27</v>
      </c>
      <c r="M143" s="40">
        <f>RANK(I143,$I$27:$I$143,0)</f>
        <v>14</v>
      </c>
      <c r="N143" s="34"/>
    </row>
    <row r="144" spans="12:14" ht="12.75">
      <c r="L144" s="2"/>
      <c r="M144" s="34"/>
      <c r="N144" s="34"/>
    </row>
    <row r="145" spans="13:14" ht="12.75">
      <c r="M145" s="34"/>
      <c r="N145" s="34"/>
    </row>
    <row r="146" spans="13:14" ht="12.75">
      <c r="M146" s="34"/>
      <c r="N146" s="34"/>
    </row>
    <row r="147" spans="13:14" ht="12.75">
      <c r="M147" s="34"/>
      <c r="N147" s="34"/>
    </row>
    <row r="148" spans="13:14" ht="12.75">
      <c r="M148" s="34"/>
      <c r="N148" s="34"/>
    </row>
    <row r="149" spans="13:14" ht="12.75">
      <c r="M149" s="34"/>
      <c r="N149" s="34"/>
    </row>
    <row r="150" spans="13:14" ht="12.75">
      <c r="M150" s="34"/>
      <c r="N150" s="34"/>
    </row>
    <row r="151" spans="13:14" ht="12.75">
      <c r="M151" s="34"/>
      <c r="N151" s="34"/>
    </row>
    <row r="152" spans="13:14" ht="12.75">
      <c r="M152" s="34"/>
      <c r="N152" s="34"/>
    </row>
    <row r="153" spans="13:14" ht="12.75">
      <c r="M153" s="34"/>
      <c r="N153" s="34"/>
    </row>
    <row r="154" spans="13:14" ht="12.75">
      <c r="M154" s="34"/>
      <c r="N154" s="34"/>
    </row>
    <row r="155" spans="13:14" ht="12.75">
      <c r="M155" s="34"/>
      <c r="N155" s="34"/>
    </row>
    <row r="156" spans="13:14" ht="12.75">
      <c r="M156" s="34"/>
      <c r="N156" s="34"/>
    </row>
    <row r="157" spans="13:14" ht="12.75">
      <c r="M157" s="34"/>
      <c r="N157" s="34"/>
    </row>
    <row r="158" spans="13:14" ht="12.75">
      <c r="M158" s="34"/>
      <c r="N158" s="34"/>
    </row>
    <row r="159" spans="13:14" ht="12.75">
      <c r="M159" s="34"/>
      <c r="N159" s="34"/>
    </row>
  </sheetData>
  <sheetProtection/>
  <mergeCells count="15">
    <mergeCell ref="E1:H1"/>
    <mergeCell ref="D3:E3"/>
    <mergeCell ref="D5:E5"/>
    <mergeCell ref="D7:E7"/>
    <mergeCell ref="F7:G7"/>
    <mergeCell ref="H7:I7"/>
    <mergeCell ref="D9:E9"/>
    <mergeCell ref="D10:E10"/>
    <mergeCell ref="D11:E11"/>
    <mergeCell ref="D12:E12"/>
    <mergeCell ref="D13:E13"/>
    <mergeCell ref="D15:E15"/>
    <mergeCell ref="C18:I20"/>
    <mergeCell ref="G22:I22"/>
    <mergeCell ref="K22:M22"/>
  </mergeCells>
  <printOptions/>
  <pageMargins left="0" right="0" top="0.9840277777777777" bottom="0.9840277777777777" header="0.5118055555555555" footer="0.5118055555555555"/>
  <pageSetup horizontalDpi="300" verticalDpi="30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149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41" customWidth="1"/>
    <col min="3" max="3" width="30.7109375" style="0" customWidth="1"/>
    <col min="4" max="4" width="4.7109375" style="41" customWidth="1"/>
  </cols>
  <sheetData>
    <row r="1" ht="12.75">
      <c r="A1" s="42" t="s">
        <v>82</v>
      </c>
    </row>
    <row r="2" spans="1:9" ht="51" customHeight="1">
      <c r="A2" s="43" t="s">
        <v>83</v>
      </c>
      <c r="B2" s="43"/>
      <c r="C2" s="43"/>
      <c r="D2" s="43"/>
      <c r="E2" s="43"/>
      <c r="F2" s="43"/>
      <c r="G2" s="43"/>
      <c r="H2" s="43"/>
      <c r="I2" s="43"/>
    </row>
    <row r="3" spans="1:15" ht="68.25">
      <c r="A3" s="41" t="s">
        <v>84</v>
      </c>
      <c r="B3" s="41" t="s">
        <v>85</v>
      </c>
      <c r="C3" t="s">
        <v>86</v>
      </c>
      <c r="D3" s="41" t="s">
        <v>73</v>
      </c>
      <c r="K3" t="s">
        <v>87</v>
      </c>
      <c r="L3" t="s">
        <v>88</v>
      </c>
      <c r="O3" t="s">
        <v>89</v>
      </c>
    </row>
    <row r="4" spans="11:20" ht="12.75">
      <c r="K4" t="s">
        <v>90</v>
      </c>
      <c r="O4" t="s">
        <v>91</v>
      </c>
      <c r="P4" t="s">
        <v>92</v>
      </c>
      <c r="Q4" t="s">
        <v>93</v>
      </c>
      <c r="R4" t="s">
        <v>94</v>
      </c>
      <c r="S4" t="s">
        <v>95</v>
      </c>
      <c r="T4" t="s">
        <v>96</v>
      </c>
    </row>
    <row r="5" spans="12:14" ht="12.75">
      <c r="L5" t="s">
        <v>97</v>
      </c>
      <c r="M5" t="s">
        <v>98</v>
      </c>
      <c r="N5" t="s">
        <v>99</v>
      </c>
    </row>
    <row r="6" spans="11:15" ht="12.75">
      <c r="K6">
        <v>1</v>
      </c>
      <c r="L6">
        <v>0</v>
      </c>
      <c r="M6">
        <v>0</v>
      </c>
      <c r="N6">
        <v>1</v>
      </c>
      <c r="O6" t="s">
        <v>100</v>
      </c>
    </row>
    <row r="7" spans="11:14" ht="12.75">
      <c r="K7">
        <v>2</v>
      </c>
      <c r="L7">
        <v>1</v>
      </c>
      <c r="M7">
        <v>1</v>
      </c>
      <c r="N7">
        <v>1</v>
      </c>
    </row>
    <row r="8" spans="11:14" ht="12.75">
      <c r="K8">
        <v>3</v>
      </c>
      <c r="L8">
        <v>1</v>
      </c>
      <c r="M8">
        <v>1</v>
      </c>
      <c r="N8">
        <v>1</v>
      </c>
    </row>
    <row r="9" spans="11:14" ht="12.75">
      <c r="K9">
        <v>4</v>
      </c>
      <c r="L9">
        <v>1</v>
      </c>
      <c r="M9">
        <v>1</v>
      </c>
      <c r="N9">
        <v>1</v>
      </c>
    </row>
    <row r="10" spans="11:14" ht="12.75">
      <c r="K10">
        <v>5</v>
      </c>
      <c r="L10">
        <v>1</v>
      </c>
      <c r="M10">
        <v>1</v>
      </c>
      <c r="N10">
        <v>1</v>
      </c>
    </row>
    <row r="11" spans="11:14" ht="12.75">
      <c r="K11">
        <v>6</v>
      </c>
      <c r="L11">
        <v>1</v>
      </c>
      <c r="M11">
        <v>1</v>
      </c>
      <c r="N11">
        <v>1</v>
      </c>
    </row>
    <row r="12" spans="11:14" ht="12.75">
      <c r="K12">
        <v>7</v>
      </c>
      <c r="L12">
        <v>1</v>
      </c>
      <c r="M12">
        <v>1</v>
      </c>
      <c r="N12">
        <v>1</v>
      </c>
    </row>
    <row r="13" spans="11:14" ht="12.75">
      <c r="K13">
        <v>8</v>
      </c>
      <c r="L13">
        <v>1</v>
      </c>
      <c r="M13">
        <v>1</v>
      </c>
      <c r="N13">
        <v>1</v>
      </c>
    </row>
    <row r="14" spans="11:14" ht="12.75">
      <c r="K14">
        <v>9</v>
      </c>
      <c r="L14">
        <v>1</v>
      </c>
      <c r="M14">
        <v>1</v>
      </c>
      <c r="N14">
        <v>1</v>
      </c>
    </row>
    <row r="15" spans="11:14" ht="12.75">
      <c r="K15">
        <v>10</v>
      </c>
      <c r="L15">
        <v>1</v>
      </c>
      <c r="M15">
        <v>1</v>
      </c>
      <c r="N15">
        <v>1</v>
      </c>
    </row>
    <row r="16" spans="11:14" ht="12.75">
      <c r="K16">
        <v>11</v>
      </c>
      <c r="L16">
        <v>1</v>
      </c>
      <c r="M16">
        <v>1</v>
      </c>
      <c r="N16">
        <v>1</v>
      </c>
    </row>
    <row r="17" spans="11:14" ht="12.75">
      <c r="K17">
        <v>12</v>
      </c>
      <c r="L17">
        <v>2</v>
      </c>
      <c r="M17">
        <v>2</v>
      </c>
      <c r="N17">
        <v>1</v>
      </c>
    </row>
    <row r="18" spans="11:14" ht="12.75">
      <c r="K18">
        <v>13</v>
      </c>
      <c r="L18">
        <v>2</v>
      </c>
      <c r="M18">
        <v>2</v>
      </c>
      <c r="N18">
        <v>2</v>
      </c>
    </row>
    <row r="19" spans="11:14" ht="12.75">
      <c r="K19">
        <v>14</v>
      </c>
      <c r="L19">
        <v>2</v>
      </c>
      <c r="M19">
        <v>2</v>
      </c>
      <c r="N19">
        <v>2</v>
      </c>
    </row>
    <row r="20" spans="11:14" ht="12.75">
      <c r="K20">
        <v>15</v>
      </c>
      <c r="L20">
        <v>2</v>
      </c>
      <c r="M20">
        <v>2</v>
      </c>
      <c r="N20">
        <v>2</v>
      </c>
    </row>
    <row r="21" spans="11:14" ht="12.75">
      <c r="K21">
        <v>16</v>
      </c>
      <c r="L21">
        <v>2</v>
      </c>
      <c r="M21">
        <v>2</v>
      </c>
      <c r="N21">
        <v>2</v>
      </c>
    </row>
    <row r="22" spans="11:14" ht="12.75">
      <c r="K22">
        <v>17</v>
      </c>
      <c r="L22">
        <v>2</v>
      </c>
      <c r="M22">
        <v>3</v>
      </c>
      <c r="N22">
        <v>2</v>
      </c>
    </row>
    <row r="23" spans="11:14" ht="12.75">
      <c r="K23">
        <v>18</v>
      </c>
      <c r="L23">
        <v>3</v>
      </c>
      <c r="M23">
        <v>3</v>
      </c>
      <c r="N23">
        <v>2</v>
      </c>
    </row>
    <row r="24" spans="11:14" ht="12.75">
      <c r="K24">
        <v>19</v>
      </c>
      <c r="L24">
        <v>3</v>
      </c>
      <c r="M24">
        <v>3</v>
      </c>
      <c r="N24">
        <v>2</v>
      </c>
    </row>
    <row r="25" spans="11:14" ht="12.75">
      <c r="K25">
        <v>20</v>
      </c>
      <c r="L25">
        <v>3</v>
      </c>
      <c r="M25">
        <v>3</v>
      </c>
      <c r="N25">
        <v>2</v>
      </c>
    </row>
    <row r="26" spans="11:14" ht="12.75">
      <c r="K26">
        <v>21</v>
      </c>
      <c r="L26">
        <v>3</v>
      </c>
      <c r="M26">
        <v>3</v>
      </c>
      <c r="N26">
        <v>2</v>
      </c>
    </row>
    <row r="27" spans="11:14" ht="12.75">
      <c r="K27">
        <v>22</v>
      </c>
      <c r="L27">
        <v>3</v>
      </c>
      <c r="M27">
        <v>3</v>
      </c>
      <c r="N27">
        <v>2</v>
      </c>
    </row>
    <row r="28" spans="11:14" ht="12.75">
      <c r="K28">
        <v>23</v>
      </c>
      <c r="L28">
        <v>3</v>
      </c>
      <c r="M28">
        <v>3</v>
      </c>
      <c r="N28">
        <v>2</v>
      </c>
    </row>
    <row r="29" spans="11:14" ht="12.75">
      <c r="K29">
        <v>24</v>
      </c>
      <c r="L29">
        <v>4</v>
      </c>
      <c r="M29">
        <v>3</v>
      </c>
      <c r="N29">
        <v>2</v>
      </c>
    </row>
    <row r="30" spans="11:14" ht="12.75">
      <c r="K30">
        <v>25</v>
      </c>
      <c r="L30">
        <v>4</v>
      </c>
      <c r="M30">
        <v>4</v>
      </c>
      <c r="N30">
        <v>3</v>
      </c>
    </row>
    <row r="31" spans="11:14" ht="12.75">
      <c r="K31">
        <v>26</v>
      </c>
      <c r="L31">
        <v>4</v>
      </c>
      <c r="M31">
        <v>4</v>
      </c>
      <c r="N31">
        <v>3</v>
      </c>
    </row>
    <row r="32" spans="11:14" ht="12.75">
      <c r="K32">
        <v>27</v>
      </c>
      <c r="L32">
        <v>4</v>
      </c>
      <c r="M32">
        <v>4</v>
      </c>
      <c r="N32">
        <v>3</v>
      </c>
    </row>
    <row r="33" spans="11:14" ht="12.75">
      <c r="K33">
        <v>28</v>
      </c>
      <c r="L33">
        <v>4</v>
      </c>
      <c r="M33">
        <v>4</v>
      </c>
      <c r="N33">
        <v>3</v>
      </c>
    </row>
    <row r="34" spans="11:14" ht="12.75">
      <c r="K34">
        <v>29</v>
      </c>
      <c r="L34">
        <v>4</v>
      </c>
      <c r="M34">
        <v>4</v>
      </c>
      <c r="N34">
        <v>3</v>
      </c>
    </row>
    <row r="35" spans="11:14" ht="12.75">
      <c r="K35">
        <v>30</v>
      </c>
      <c r="L35">
        <v>5</v>
      </c>
      <c r="M35">
        <v>4</v>
      </c>
      <c r="N35">
        <v>3</v>
      </c>
    </row>
    <row r="36" spans="11:14" ht="12.75">
      <c r="K36">
        <v>31</v>
      </c>
      <c r="L36">
        <v>5</v>
      </c>
      <c r="M36">
        <v>4</v>
      </c>
      <c r="N36">
        <v>3</v>
      </c>
    </row>
    <row r="37" spans="11:14" ht="12.75">
      <c r="K37">
        <v>32</v>
      </c>
      <c r="L37">
        <v>5</v>
      </c>
      <c r="M37">
        <v>4</v>
      </c>
      <c r="N37">
        <v>3</v>
      </c>
    </row>
    <row r="38" spans="11:14" ht="12.75">
      <c r="K38">
        <v>33</v>
      </c>
      <c r="L38">
        <v>5</v>
      </c>
      <c r="M38">
        <v>5</v>
      </c>
      <c r="N38">
        <v>3</v>
      </c>
    </row>
    <row r="39" spans="11:14" ht="12.75">
      <c r="K39">
        <v>34</v>
      </c>
      <c r="L39">
        <v>5</v>
      </c>
      <c r="M39">
        <v>5</v>
      </c>
      <c r="N39">
        <v>3</v>
      </c>
    </row>
    <row r="40" spans="11:14" ht="12.75">
      <c r="K40">
        <v>35</v>
      </c>
      <c r="L40">
        <v>5</v>
      </c>
      <c r="M40">
        <v>5</v>
      </c>
      <c r="N40">
        <v>3</v>
      </c>
    </row>
    <row r="41" spans="11:14" ht="12.75">
      <c r="K41">
        <v>36</v>
      </c>
      <c r="L41">
        <v>6</v>
      </c>
      <c r="M41">
        <v>5</v>
      </c>
      <c r="N41">
        <v>3</v>
      </c>
    </row>
    <row r="42" spans="11:14" ht="12.75">
      <c r="K42">
        <v>37</v>
      </c>
      <c r="L42" t="s">
        <v>101</v>
      </c>
      <c r="M42">
        <v>5</v>
      </c>
      <c r="N42">
        <v>4</v>
      </c>
    </row>
    <row r="43" spans="11:14" ht="12.75">
      <c r="K43">
        <v>38</v>
      </c>
      <c r="M43">
        <v>5</v>
      </c>
      <c r="N43">
        <v>4</v>
      </c>
    </row>
    <row r="44" spans="11:14" ht="12.75">
      <c r="K44">
        <v>39</v>
      </c>
      <c r="M44">
        <v>5</v>
      </c>
      <c r="N44">
        <v>4</v>
      </c>
    </row>
    <row r="45" spans="11:14" ht="12.75">
      <c r="K45">
        <v>40</v>
      </c>
      <c r="M45">
        <v>5</v>
      </c>
      <c r="N45">
        <v>4</v>
      </c>
    </row>
    <row r="46" spans="11:14" ht="12.75">
      <c r="K46">
        <v>41</v>
      </c>
      <c r="M46">
        <v>6</v>
      </c>
      <c r="N46">
        <v>4</v>
      </c>
    </row>
    <row r="47" spans="11:14" ht="12.75">
      <c r="K47">
        <v>42</v>
      </c>
      <c r="M47">
        <v>6</v>
      </c>
      <c r="N47">
        <v>4</v>
      </c>
    </row>
    <row r="48" spans="11:14" ht="12.75">
      <c r="K48">
        <v>43</v>
      </c>
      <c r="M48">
        <v>6</v>
      </c>
      <c r="N48">
        <v>4</v>
      </c>
    </row>
    <row r="49" spans="11:14" ht="12.75">
      <c r="K49">
        <v>44</v>
      </c>
      <c r="M49">
        <v>6</v>
      </c>
      <c r="N49">
        <v>4</v>
      </c>
    </row>
    <row r="50" spans="11:14" ht="12.75">
      <c r="K50">
        <v>45</v>
      </c>
      <c r="M50">
        <v>6</v>
      </c>
      <c r="N50">
        <v>4</v>
      </c>
    </row>
    <row r="51" spans="11:14" ht="12.75">
      <c r="K51">
        <v>46</v>
      </c>
      <c r="M51">
        <v>6</v>
      </c>
      <c r="N51">
        <v>4</v>
      </c>
    </row>
    <row r="52" spans="11:14" ht="12.75">
      <c r="K52">
        <v>47</v>
      </c>
      <c r="M52">
        <v>6</v>
      </c>
      <c r="N52">
        <v>4</v>
      </c>
    </row>
    <row r="53" spans="11:14" ht="12.75">
      <c r="K53">
        <v>48</v>
      </c>
      <c r="M53">
        <v>6</v>
      </c>
      <c r="N53">
        <v>4</v>
      </c>
    </row>
    <row r="54" spans="11:14" ht="12.75">
      <c r="K54">
        <v>49</v>
      </c>
      <c r="M54">
        <v>7</v>
      </c>
      <c r="N54">
        <v>5</v>
      </c>
    </row>
    <row r="55" spans="11:14" ht="12.75">
      <c r="K55">
        <v>50</v>
      </c>
      <c r="M55">
        <v>7</v>
      </c>
      <c r="N55">
        <v>5</v>
      </c>
    </row>
    <row r="56" spans="11:14" ht="12.75">
      <c r="K56">
        <v>51</v>
      </c>
      <c r="M56">
        <v>7</v>
      </c>
      <c r="N56">
        <v>5</v>
      </c>
    </row>
    <row r="57" spans="11:14" ht="12.75">
      <c r="K57">
        <v>52</v>
      </c>
      <c r="M57">
        <v>7</v>
      </c>
      <c r="N57">
        <v>5</v>
      </c>
    </row>
    <row r="58" spans="11:14" ht="12.75">
      <c r="K58">
        <v>53</v>
      </c>
      <c r="M58">
        <v>7</v>
      </c>
      <c r="N58">
        <v>5</v>
      </c>
    </row>
    <row r="59" spans="11:14" ht="12.75">
      <c r="K59">
        <v>54</v>
      </c>
      <c r="M59">
        <v>7</v>
      </c>
      <c r="N59">
        <v>5</v>
      </c>
    </row>
    <row r="60" spans="11:14" ht="12.75">
      <c r="K60">
        <v>55</v>
      </c>
      <c r="M60">
        <v>7</v>
      </c>
      <c r="N60">
        <v>5</v>
      </c>
    </row>
    <row r="61" spans="11:14" ht="12.75">
      <c r="K61">
        <v>56</v>
      </c>
      <c r="M61">
        <v>7</v>
      </c>
      <c r="N61">
        <v>5</v>
      </c>
    </row>
    <row r="62" spans="11:14" ht="12.75">
      <c r="K62">
        <v>57</v>
      </c>
      <c r="M62">
        <v>8</v>
      </c>
      <c r="N62">
        <v>5</v>
      </c>
    </row>
    <row r="63" spans="11:14" ht="12.75">
      <c r="K63">
        <v>58</v>
      </c>
      <c r="M63">
        <v>8</v>
      </c>
      <c r="N63">
        <v>5</v>
      </c>
    </row>
    <row r="64" spans="11:14" ht="12.75">
      <c r="K64">
        <v>59</v>
      </c>
      <c r="M64">
        <v>8</v>
      </c>
      <c r="N64">
        <v>5</v>
      </c>
    </row>
    <row r="65" spans="11:14" ht="12.75">
      <c r="K65">
        <v>60</v>
      </c>
      <c r="M65">
        <v>8</v>
      </c>
      <c r="N65">
        <v>5</v>
      </c>
    </row>
    <row r="66" spans="11:14" ht="12.75">
      <c r="K66">
        <v>61</v>
      </c>
      <c r="M66">
        <v>8</v>
      </c>
      <c r="N66">
        <v>6</v>
      </c>
    </row>
    <row r="67" spans="11:14" ht="12.75">
      <c r="K67">
        <v>62</v>
      </c>
      <c r="M67">
        <v>8</v>
      </c>
      <c r="N67">
        <v>6</v>
      </c>
    </row>
    <row r="68" spans="11:14" ht="12.75">
      <c r="K68">
        <v>63</v>
      </c>
      <c r="M68">
        <v>8</v>
      </c>
      <c r="N68">
        <v>6</v>
      </c>
    </row>
    <row r="69" spans="11:14" ht="12.75">
      <c r="K69">
        <v>64</v>
      </c>
      <c r="M69">
        <v>8</v>
      </c>
      <c r="N69">
        <v>6</v>
      </c>
    </row>
    <row r="70" spans="11:14" ht="12.75">
      <c r="K70">
        <v>65</v>
      </c>
      <c r="M70">
        <v>9</v>
      </c>
      <c r="N70">
        <v>6</v>
      </c>
    </row>
    <row r="71" spans="11:14" ht="12.75">
      <c r="K71">
        <v>66</v>
      </c>
      <c r="M71">
        <v>9</v>
      </c>
      <c r="N71">
        <v>6</v>
      </c>
    </row>
    <row r="72" spans="11:14" ht="12.75">
      <c r="K72">
        <v>67</v>
      </c>
      <c r="M72" t="s">
        <v>101</v>
      </c>
      <c r="N72">
        <v>6</v>
      </c>
    </row>
    <row r="73" spans="11:14" ht="12.75">
      <c r="K73">
        <v>68</v>
      </c>
      <c r="N73">
        <v>6</v>
      </c>
    </row>
    <row r="74" spans="11:14" ht="12.75">
      <c r="K74">
        <v>69</v>
      </c>
      <c r="N74">
        <v>6</v>
      </c>
    </row>
    <row r="75" spans="11:14" ht="12.75">
      <c r="K75">
        <v>70</v>
      </c>
      <c r="N75">
        <v>6</v>
      </c>
    </row>
    <row r="76" spans="11:14" ht="12.75">
      <c r="K76">
        <v>71</v>
      </c>
      <c r="N76">
        <v>6</v>
      </c>
    </row>
    <row r="77" spans="11:14" ht="12.75">
      <c r="K77">
        <v>72</v>
      </c>
      <c r="N77">
        <v>7</v>
      </c>
    </row>
    <row r="78" spans="11:14" ht="12.75">
      <c r="K78">
        <v>73</v>
      </c>
      <c r="N78">
        <v>7</v>
      </c>
    </row>
    <row r="79" spans="11:14" ht="12.75">
      <c r="K79">
        <v>74</v>
      </c>
      <c r="N79">
        <v>7</v>
      </c>
    </row>
    <row r="80" spans="11:14" ht="12.75">
      <c r="K80">
        <v>75</v>
      </c>
      <c r="N80">
        <v>7</v>
      </c>
    </row>
    <row r="81" spans="11:14" ht="12.75">
      <c r="K81">
        <v>76</v>
      </c>
      <c r="N81">
        <v>7</v>
      </c>
    </row>
    <row r="82" spans="11:14" ht="12.75">
      <c r="K82">
        <v>77</v>
      </c>
      <c r="N82">
        <v>7</v>
      </c>
    </row>
    <row r="83" spans="11:14" ht="12.75">
      <c r="K83">
        <v>78</v>
      </c>
      <c r="N83">
        <v>7</v>
      </c>
    </row>
    <row r="84" spans="11:14" ht="12.75">
      <c r="K84">
        <v>79</v>
      </c>
      <c r="N84">
        <v>7</v>
      </c>
    </row>
    <row r="85" spans="11:14" ht="12.75">
      <c r="K85">
        <v>80</v>
      </c>
      <c r="N85">
        <v>7</v>
      </c>
    </row>
    <row r="86" spans="11:14" ht="12.75">
      <c r="K86">
        <v>81</v>
      </c>
      <c r="N86">
        <v>7</v>
      </c>
    </row>
    <row r="87" spans="11:14" ht="12.75">
      <c r="K87">
        <v>82</v>
      </c>
      <c r="N87">
        <v>7</v>
      </c>
    </row>
    <row r="88" spans="11:14" ht="12.75">
      <c r="K88">
        <v>83</v>
      </c>
      <c r="N88">
        <v>7</v>
      </c>
    </row>
    <row r="89" spans="11:14" ht="12.75">
      <c r="K89">
        <v>84</v>
      </c>
      <c r="N89">
        <v>8</v>
      </c>
    </row>
    <row r="90" spans="11:14" ht="12.75">
      <c r="K90">
        <v>85</v>
      </c>
      <c r="N90">
        <v>8</v>
      </c>
    </row>
    <row r="91" spans="11:14" ht="12.75">
      <c r="K91">
        <v>86</v>
      </c>
      <c r="N91">
        <v>8</v>
      </c>
    </row>
    <row r="92" spans="11:14" ht="12.75">
      <c r="K92">
        <v>87</v>
      </c>
      <c r="N92">
        <v>8</v>
      </c>
    </row>
    <row r="93" spans="11:14" ht="12.75">
      <c r="K93">
        <v>88</v>
      </c>
      <c r="N93">
        <v>8</v>
      </c>
    </row>
    <row r="94" spans="11:14" ht="12.75">
      <c r="K94">
        <v>89</v>
      </c>
      <c r="N94">
        <v>8</v>
      </c>
    </row>
    <row r="95" spans="11:14" ht="12.75">
      <c r="K95">
        <v>90</v>
      </c>
      <c r="N95">
        <v>8</v>
      </c>
    </row>
    <row r="96" spans="11:14" ht="12.75">
      <c r="K96">
        <v>91</v>
      </c>
      <c r="N96">
        <v>8</v>
      </c>
    </row>
    <row r="97" spans="11:14" ht="12.75">
      <c r="K97">
        <v>92</v>
      </c>
      <c r="N97">
        <v>8</v>
      </c>
    </row>
    <row r="98" spans="11:14" ht="12.75">
      <c r="K98">
        <v>93</v>
      </c>
      <c r="N98">
        <v>8</v>
      </c>
    </row>
    <row r="99" spans="11:14" ht="12.75">
      <c r="K99">
        <v>94</v>
      </c>
      <c r="N99">
        <v>8</v>
      </c>
    </row>
    <row r="100" spans="11:14" ht="12.75">
      <c r="K100">
        <v>95</v>
      </c>
      <c r="N100">
        <v>8</v>
      </c>
    </row>
    <row r="101" spans="11:14" ht="12.75">
      <c r="K101">
        <v>96</v>
      </c>
      <c r="N101">
        <v>9</v>
      </c>
    </row>
    <row r="102" spans="11:14" ht="12.75">
      <c r="K102">
        <v>97</v>
      </c>
      <c r="N102">
        <v>9</v>
      </c>
    </row>
    <row r="103" spans="11:14" ht="12.75">
      <c r="K103">
        <v>98</v>
      </c>
      <c r="N103">
        <v>9</v>
      </c>
    </row>
    <row r="104" spans="11:14" ht="12.75">
      <c r="K104">
        <v>99</v>
      </c>
      <c r="N104">
        <v>9</v>
      </c>
    </row>
    <row r="105" spans="11:14" ht="12.75">
      <c r="K105">
        <v>100</v>
      </c>
      <c r="N105">
        <v>9</v>
      </c>
    </row>
    <row r="106" spans="11:14" ht="12.75">
      <c r="K106">
        <v>101</v>
      </c>
      <c r="N106">
        <v>9</v>
      </c>
    </row>
    <row r="107" spans="11:14" ht="12.75">
      <c r="K107">
        <v>102</v>
      </c>
      <c r="N107">
        <v>9</v>
      </c>
    </row>
    <row r="108" spans="11:14" ht="12.75">
      <c r="K108">
        <v>103</v>
      </c>
      <c r="N108">
        <v>9</v>
      </c>
    </row>
    <row r="109" spans="11:14" ht="12.75">
      <c r="K109">
        <v>104</v>
      </c>
      <c r="N109">
        <v>9</v>
      </c>
    </row>
    <row r="110" spans="11:14" ht="12.75">
      <c r="K110">
        <v>105</v>
      </c>
      <c r="N110">
        <v>9</v>
      </c>
    </row>
    <row r="111" spans="11:14" ht="12.75">
      <c r="K111">
        <v>106</v>
      </c>
      <c r="N111">
        <v>9</v>
      </c>
    </row>
    <row r="112" spans="11:14" ht="12.75">
      <c r="K112">
        <v>107</v>
      </c>
      <c r="N112">
        <v>9</v>
      </c>
    </row>
    <row r="113" spans="11:14" ht="12.75">
      <c r="K113">
        <v>108</v>
      </c>
      <c r="N113">
        <v>10</v>
      </c>
    </row>
    <row r="114" spans="11:14" ht="12.75">
      <c r="K114">
        <v>109</v>
      </c>
      <c r="N114">
        <v>10</v>
      </c>
    </row>
    <row r="115" spans="11:14" ht="12.75">
      <c r="K115">
        <v>110</v>
      </c>
      <c r="N115">
        <v>10</v>
      </c>
    </row>
    <row r="116" spans="11:14" ht="12.75">
      <c r="K116">
        <v>111</v>
      </c>
      <c r="N116">
        <v>10</v>
      </c>
    </row>
    <row r="117" spans="11:14" ht="12.75">
      <c r="K117">
        <v>112</v>
      </c>
      <c r="N117">
        <v>10</v>
      </c>
    </row>
    <row r="118" spans="11:14" ht="12.75">
      <c r="K118">
        <v>113</v>
      </c>
      <c r="N118">
        <v>10</v>
      </c>
    </row>
    <row r="119" spans="11:14" ht="12.75">
      <c r="K119">
        <v>114</v>
      </c>
      <c r="N119">
        <v>10</v>
      </c>
    </row>
    <row r="120" spans="11:14" ht="12.75">
      <c r="K120">
        <v>115</v>
      </c>
      <c r="N120">
        <v>10</v>
      </c>
    </row>
    <row r="121" spans="11:14" ht="12.75">
      <c r="K121">
        <v>116</v>
      </c>
      <c r="N121">
        <v>10</v>
      </c>
    </row>
    <row r="122" spans="11:14" ht="12.75">
      <c r="K122">
        <v>117</v>
      </c>
      <c r="N122">
        <v>10</v>
      </c>
    </row>
    <row r="123" spans="11:14" ht="12.75">
      <c r="K123">
        <v>118</v>
      </c>
      <c r="N123">
        <v>10</v>
      </c>
    </row>
    <row r="124" spans="11:14" ht="12.75">
      <c r="K124">
        <v>119</v>
      </c>
      <c r="N124">
        <v>10</v>
      </c>
    </row>
    <row r="125" spans="11:14" ht="12.75">
      <c r="K125">
        <v>120</v>
      </c>
      <c r="N125">
        <v>11</v>
      </c>
    </row>
    <row r="126" spans="11:14" ht="12.75">
      <c r="K126">
        <v>121</v>
      </c>
      <c r="N126">
        <v>11</v>
      </c>
    </row>
    <row r="127" spans="11:14" ht="12.75">
      <c r="K127">
        <v>122</v>
      </c>
      <c r="N127">
        <v>11</v>
      </c>
    </row>
    <row r="128" spans="11:14" ht="12.75">
      <c r="K128">
        <v>123</v>
      </c>
      <c r="N128">
        <v>11</v>
      </c>
    </row>
    <row r="129" spans="11:14" ht="12.75">
      <c r="K129">
        <v>124</v>
      </c>
      <c r="N129">
        <v>11</v>
      </c>
    </row>
    <row r="130" spans="11:14" ht="12.75">
      <c r="K130">
        <v>125</v>
      </c>
      <c r="N130">
        <v>11</v>
      </c>
    </row>
    <row r="131" spans="11:14" ht="12.75">
      <c r="K131">
        <v>126</v>
      </c>
      <c r="N131">
        <v>11</v>
      </c>
    </row>
    <row r="132" spans="11:14" ht="12.75">
      <c r="K132">
        <v>127</v>
      </c>
      <c r="N132">
        <v>11</v>
      </c>
    </row>
    <row r="133" spans="11:14" ht="12.75">
      <c r="K133">
        <v>128</v>
      </c>
      <c r="N133">
        <v>11</v>
      </c>
    </row>
    <row r="134" spans="11:14" ht="12.75">
      <c r="K134">
        <v>129</v>
      </c>
      <c r="N134">
        <v>11</v>
      </c>
    </row>
    <row r="135" spans="11:14" ht="12.75">
      <c r="K135">
        <v>130</v>
      </c>
      <c r="N135">
        <v>11</v>
      </c>
    </row>
    <row r="136" spans="11:14" ht="12.75">
      <c r="K136">
        <v>131</v>
      </c>
      <c r="N136">
        <v>11</v>
      </c>
    </row>
    <row r="137" spans="11:14" ht="12.75">
      <c r="K137">
        <v>132</v>
      </c>
      <c r="N137">
        <v>12</v>
      </c>
    </row>
    <row r="138" spans="11:14" ht="12.75">
      <c r="K138">
        <v>133</v>
      </c>
      <c r="N138">
        <v>12</v>
      </c>
    </row>
    <row r="139" spans="11:14" ht="12.75">
      <c r="K139">
        <v>134</v>
      </c>
      <c r="N139">
        <v>12</v>
      </c>
    </row>
    <row r="140" spans="11:14" ht="12.75">
      <c r="K140">
        <v>135</v>
      </c>
      <c r="N140">
        <v>12</v>
      </c>
    </row>
    <row r="141" spans="11:14" ht="12.75">
      <c r="K141">
        <v>136</v>
      </c>
      <c r="N141">
        <v>12</v>
      </c>
    </row>
    <row r="142" spans="11:14" ht="12.75">
      <c r="K142">
        <v>137</v>
      </c>
      <c r="N142" t="s">
        <v>101</v>
      </c>
    </row>
    <row r="143" ht="12.75">
      <c r="K143">
        <v>138</v>
      </c>
    </row>
    <row r="144" ht="12.75">
      <c r="K144">
        <v>139</v>
      </c>
    </row>
    <row r="145" ht="12.75">
      <c r="K145">
        <v>140</v>
      </c>
    </row>
    <row r="146" ht="12.75">
      <c r="K146">
        <v>141</v>
      </c>
    </row>
    <row r="147" ht="12.75">
      <c r="K147">
        <v>142</v>
      </c>
    </row>
    <row r="148" ht="12.75">
      <c r="K148">
        <v>143</v>
      </c>
    </row>
    <row r="149" ht="12.75">
      <c r="K149">
        <v>144</v>
      </c>
    </row>
  </sheetData>
  <sheetProtection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1129"/>
  <sheetViews>
    <sheetView workbookViewId="0" topLeftCell="A1">
      <selection activeCell="C18" sqref="C18"/>
    </sheetView>
  </sheetViews>
  <sheetFormatPr defaultColWidth="9.140625" defaultRowHeight="12.75"/>
  <cols>
    <col min="2" max="2" width="21.28125" style="0" customWidth="1"/>
    <col min="3" max="3" width="12.00390625" style="0" customWidth="1"/>
    <col min="9" max="9" width="10.00390625" style="0" customWidth="1"/>
  </cols>
  <sheetData>
    <row r="1" spans="2:8" ht="34.5" customHeight="1">
      <c r="B1" s="44" t="s">
        <v>102</v>
      </c>
      <c r="E1" s="45" t="s">
        <v>103</v>
      </c>
      <c r="F1" s="45"/>
      <c r="H1" s="44" t="s">
        <v>104</v>
      </c>
    </row>
    <row r="2" spans="2:9" ht="12.75">
      <c r="B2" s="46" t="s">
        <v>105</v>
      </c>
      <c r="C2">
        <v>4</v>
      </c>
      <c r="E2" t="s">
        <v>106</v>
      </c>
      <c r="F2" t="s">
        <v>107</v>
      </c>
      <c r="H2" t="s">
        <v>108</v>
      </c>
      <c r="I2" t="s">
        <v>109</v>
      </c>
    </row>
    <row r="3" spans="2:9" ht="12.75">
      <c r="B3" s="46" t="s">
        <v>110</v>
      </c>
      <c r="C3">
        <v>4</v>
      </c>
      <c r="E3">
        <v>1</v>
      </c>
      <c r="F3">
        <v>45</v>
      </c>
      <c r="H3" t="s">
        <v>111</v>
      </c>
      <c r="I3" t="s">
        <v>112</v>
      </c>
    </row>
    <row r="4" spans="2:3" ht="12.75">
      <c r="B4" s="46" t="s">
        <v>113</v>
      </c>
      <c r="C4">
        <v>3</v>
      </c>
    </row>
    <row r="5" spans="2:9" ht="12.75">
      <c r="B5" s="46" t="s">
        <v>114</v>
      </c>
      <c r="C5">
        <v>4</v>
      </c>
      <c r="E5">
        <v>2</v>
      </c>
      <c r="F5">
        <v>42</v>
      </c>
      <c r="H5">
        <v>19</v>
      </c>
      <c r="I5">
        <v>7</v>
      </c>
    </row>
    <row r="6" spans="2:9" ht="12.75">
      <c r="B6" s="46" t="s">
        <v>115</v>
      </c>
      <c r="C6">
        <v>5</v>
      </c>
      <c r="E6">
        <v>3</v>
      </c>
      <c r="F6">
        <v>43</v>
      </c>
      <c r="H6">
        <v>29</v>
      </c>
      <c r="I6">
        <v>8</v>
      </c>
    </row>
    <row r="7" spans="2:9" ht="12.75">
      <c r="B7" s="46" t="s">
        <v>116</v>
      </c>
      <c r="C7">
        <v>6</v>
      </c>
      <c r="E7">
        <v>4</v>
      </c>
      <c r="F7">
        <v>40</v>
      </c>
      <c r="H7">
        <v>39</v>
      </c>
      <c r="I7">
        <v>9</v>
      </c>
    </row>
    <row r="8" spans="2:9" ht="12.75">
      <c r="B8" s="46" t="s">
        <v>117</v>
      </c>
      <c r="C8">
        <v>7</v>
      </c>
      <c r="H8" t="s">
        <v>118</v>
      </c>
      <c r="I8">
        <v>10</v>
      </c>
    </row>
    <row r="9" spans="2:3" ht="12.75">
      <c r="B9" s="46" t="s">
        <v>119</v>
      </c>
      <c r="C9">
        <v>8</v>
      </c>
    </row>
    <row r="10" ht="12.75">
      <c r="B10" s="46"/>
    </row>
    <row r="11" ht="12.75">
      <c r="B11" s="46"/>
    </row>
    <row r="14" spans="5:8" ht="12.75">
      <c r="E14" s="36" t="s">
        <v>120</v>
      </c>
      <c r="F14" s="36"/>
      <c r="G14" s="47"/>
      <c r="H14" s="47"/>
    </row>
    <row r="15" spans="5:8" ht="12.75">
      <c r="E15" s="36" t="s">
        <v>121</v>
      </c>
      <c r="F15" s="36"/>
      <c r="G15" s="36" t="s">
        <v>122</v>
      </c>
      <c r="H15" s="36"/>
    </row>
    <row r="16" spans="2:8" ht="12.75" customHeight="1">
      <c r="B16" s="48" t="s">
        <v>123</v>
      </c>
      <c r="G16" s="47"/>
      <c r="H16" s="47"/>
    </row>
    <row r="17" spans="2:8" ht="12.75">
      <c r="B17" s="48"/>
      <c r="E17" t="s">
        <v>124</v>
      </c>
      <c r="F17" t="s">
        <v>107</v>
      </c>
      <c r="G17" t="s">
        <v>106</v>
      </c>
      <c r="H17" t="s">
        <v>107</v>
      </c>
    </row>
    <row r="18" spans="1:8" ht="12.75">
      <c r="A18">
        <v>1</v>
      </c>
      <c r="B18" t="str">
        <f ca="1">OFFSET(Handicaps!$D$1,ListofLists!$F$18,0)</f>
        <v>Joe Keehan</v>
      </c>
      <c r="C18" s="6">
        <f ca="1">OFFSET(Handicaps!$D$1,ListofLists!$F$18,1)</f>
        <v>9.9</v>
      </c>
      <c r="E18">
        <v>1</v>
      </c>
      <c r="F18">
        <v>27</v>
      </c>
      <c r="G18">
        <v>1</v>
      </c>
      <c r="H18">
        <v>299</v>
      </c>
    </row>
    <row r="19" spans="1:8" ht="12.75">
      <c r="A19">
        <v>2</v>
      </c>
      <c r="B19" t="str">
        <f ca="1">OFFSET(Handicaps!$D$1,ListofLists!$F$19,0)</f>
        <v>Dan Vacca</v>
      </c>
      <c r="C19" s="6">
        <f ca="1">OFFSET(Handicaps!$D$1,ListofLists!$F$19,1)</f>
        <v>19</v>
      </c>
      <c r="E19">
        <v>2</v>
      </c>
      <c r="F19">
        <v>11</v>
      </c>
      <c r="G19">
        <v>2</v>
      </c>
      <c r="H19">
        <v>299</v>
      </c>
    </row>
    <row r="20" spans="1:8" ht="12.75">
      <c r="A20">
        <v>3</v>
      </c>
      <c r="B20" t="str">
        <f ca="1">OFFSET(Handicaps!$D$1,ListofLists!$F$20,0)</f>
        <v>John Fowler</v>
      </c>
      <c r="C20" s="6">
        <f ca="1">OFFSET(Handicaps!$D$1,ListofLists!$F$19,1)</f>
        <v>19</v>
      </c>
      <c r="E20">
        <v>3</v>
      </c>
      <c r="F20">
        <v>30</v>
      </c>
      <c r="G20">
        <v>3</v>
      </c>
      <c r="H20">
        <v>299</v>
      </c>
    </row>
    <row r="21" spans="1:8" ht="12.75">
      <c r="A21">
        <v>4</v>
      </c>
      <c r="B21" t="str">
        <f ca="1">OFFSET(Handicaps!$D$1,ListofLists!$F$21,0)</f>
        <v>Don Danbury</v>
      </c>
      <c r="C21" s="6">
        <f ca="1">OFFSET(Handicaps!$D$1,ListofLists!$F$21,1)</f>
        <v>13.9</v>
      </c>
      <c r="E21">
        <v>4</v>
      </c>
      <c r="F21">
        <v>16</v>
      </c>
      <c r="G21">
        <v>4</v>
      </c>
      <c r="H21">
        <v>299</v>
      </c>
    </row>
    <row r="22" spans="1:8" ht="12.75">
      <c r="A22">
        <v>5</v>
      </c>
      <c r="B22" t="str">
        <f ca="1">OFFSET(Handicaps!$D$1,ListofLists!$F$22,0)</f>
        <v>Rick Hanks</v>
      </c>
      <c r="E22">
        <v>5</v>
      </c>
      <c r="F22">
        <v>47</v>
      </c>
      <c r="G22">
        <v>5</v>
      </c>
      <c r="H22">
        <v>299</v>
      </c>
    </row>
    <row r="23" spans="1:8" ht="12.75">
      <c r="A23">
        <v>6</v>
      </c>
      <c r="B23" t="str">
        <f ca="1">OFFSET(Handicaps!$D$1,ListofLists!$F$23,0)</f>
        <v>Ben Hannon</v>
      </c>
      <c r="E23">
        <v>6</v>
      </c>
      <c r="F23">
        <v>2</v>
      </c>
      <c r="G23">
        <v>6</v>
      </c>
      <c r="H23">
        <v>299</v>
      </c>
    </row>
    <row r="24" spans="1:8" ht="12.75">
      <c r="A24">
        <v>7</v>
      </c>
      <c r="B24" t="str">
        <f ca="1">OFFSET(Handicaps!$D$1,ListofLists!$F$24,0)</f>
        <v>Bill Russo</v>
      </c>
      <c r="C24" s="47"/>
      <c r="E24">
        <v>7</v>
      </c>
      <c r="F24">
        <v>3</v>
      </c>
      <c r="G24">
        <v>7</v>
      </c>
      <c r="H24">
        <v>299</v>
      </c>
    </row>
    <row r="25" spans="1:8" ht="12.75">
      <c r="A25">
        <v>8</v>
      </c>
      <c r="B25" t="str">
        <f ca="1">OFFSET(Handicaps!$D$1,ListofLists!$F$25,0)</f>
        <v>Bo Wachter</v>
      </c>
      <c r="C25" s="47"/>
      <c r="E25">
        <v>8</v>
      </c>
      <c r="F25">
        <v>5</v>
      </c>
      <c r="G25">
        <v>8</v>
      </c>
      <c r="H25">
        <v>299</v>
      </c>
    </row>
    <row r="26" spans="1:8" ht="12.75">
      <c r="A26">
        <v>9</v>
      </c>
      <c r="B26" t="str">
        <f ca="1">OFFSET(Handicaps!$D$1,ListofLists!$F$26,0)</f>
        <v>David Raszewski</v>
      </c>
      <c r="C26" s="47"/>
      <c r="E26">
        <v>9</v>
      </c>
      <c r="F26">
        <v>15</v>
      </c>
      <c r="G26">
        <v>9</v>
      </c>
      <c r="H26">
        <v>299</v>
      </c>
    </row>
    <row r="27" spans="1:8" ht="12.75">
      <c r="A27">
        <v>10</v>
      </c>
      <c r="B27" t="str">
        <f ca="1">OFFSET(Handicaps!$D$1,ListofLists!$F$27,0)</f>
        <v>Tom Berti</v>
      </c>
      <c r="C27" s="47"/>
      <c r="E27">
        <v>10</v>
      </c>
      <c r="F27">
        <v>51</v>
      </c>
      <c r="G27">
        <v>10</v>
      </c>
      <c r="H27">
        <v>299</v>
      </c>
    </row>
    <row r="28" spans="1:8" ht="12.75">
      <c r="A28">
        <v>11</v>
      </c>
      <c r="B28" t="str">
        <f ca="1">OFFSET(Handicaps!$D$1,ListofLists!$F$28,0)</f>
        <v>Mike Longini</v>
      </c>
      <c r="C28" s="47"/>
      <c r="E28">
        <v>11</v>
      </c>
      <c r="F28">
        <v>41</v>
      </c>
      <c r="G28">
        <v>11</v>
      </c>
      <c r="H28">
        <v>299</v>
      </c>
    </row>
    <row r="29" spans="1:8" ht="12.75">
      <c r="A29">
        <v>12</v>
      </c>
      <c r="B29" t="str">
        <f ca="1">OFFSET(Handicaps!$D$1,ListofLists!$F$29,0)</f>
        <v>Doug Clift</v>
      </c>
      <c r="C29" s="47"/>
      <c r="E29">
        <v>12</v>
      </c>
      <c r="F29">
        <v>17</v>
      </c>
      <c r="G29">
        <v>12</v>
      </c>
      <c r="H29">
        <v>299</v>
      </c>
    </row>
    <row r="30" spans="1:8" ht="12.75">
      <c r="A30">
        <v>13</v>
      </c>
      <c r="B30" t="str">
        <f ca="1">OFFSET(Handicaps!$D$1,ListofLists!$F$30,0)</f>
        <v>Larry Folk</v>
      </c>
      <c r="C30" s="47"/>
      <c r="E30">
        <v>13</v>
      </c>
      <c r="F30">
        <v>34</v>
      </c>
      <c r="G30">
        <v>13</v>
      </c>
      <c r="H30">
        <v>299</v>
      </c>
    </row>
    <row r="31" spans="1:8" ht="12.75">
      <c r="A31">
        <v>14</v>
      </c>
      <c r="B31" t="str">
        <f ca="1">OFFSET(Handicaps!$D$1,ListofLists!$F$31,0)</f>
        <v>Howie Kaufmann</v>
      </c>
      <c r="C31" s="47"/>
      <c r="E31">
        <v>14</v>
      </c>
      <c r="F31">
        <v>19</v>
      </c>
      <c r="G31">
        <v>14</v>
      </c>
      <c r="H31">
        <v>299</v>
      </c>
    </row>
    <row r="32" spans="1:8" ht="12.75">
      <c r="A32">
        <v>15</v>
      </c>
      <c r="B32" t="str">
        <f ca="1">OFFSET(Handicaps!$D$1,ListofLists!$F$32,0)</f>
        <v>Moe Levin</v>
      </c>
      <c r="C32" s="47"/>
      <c r="E32">
        <v>15</v>
      </c>
      <c r="F32">
        <v>42</v>
      </c>
      <c r="G32">
        <v>15</v>
      </c>
      <c r="H32">
        <v>299</v>
      </c>
    </row>
    <row r="33" spans="1:8" ht="12.75">
      <c r="A33">
        <v>16</v>
      </c>
      <c r="B33" t="str">
        <f ca="1">OFFSET(Handicaps!$D$1,ListofLists!$F$33,0)</f>
        <v>Bob Munsey</v>
      </c>
      <c r="C33" s="47"/>
      <c r="E33">
        <v>16</v>
      </c>
      <c r="F33">
        <v>6</v>
      </c>
      <c r="G33">
        <v>16</v>
      </c>
      <c r="H33">
        <v>299</v>
      </c>
    </row>
    <row r="34" spans="1:8" ht="12.75">
      <c r="A34">
        <v>17</v>
      </c>
      <c r="B34" s="47"/>
      <c r="C34" s="47"/>
      <c r="E34">
        <v>17</v>
      </c>
      <c r="F34">
        <v>25</v>
      </c>
      <c r="G34">
        <v>17</v>
      </c>
      <c r="H34">
        <v>299</v>
      </c>
    </row>
    <row r="35" spans="1:8" ht="12.75">
      <c r="A35">
        <v>18</v>
      </c>
      <c r="B35" s="47"/>
      <c r="C35" s="47"/>
      <c r="E35">
        <v>18</v>
      </c>
      <c r="F35">
        <v>46</v>
      </c>
      <c r="G35">
        <v>18</v>
      </c>
      <c r="H35">
        <v>299</v>
      </c>
    </row>
    <row r="36" spans="1:8" ht="12.75">
      <c r="A36">
        <v>19</v>
      </c>
      <c r="B36" s="47"/>
      <c r="C36" s="47"/>
      <c r="E36">
        <v>19</v>
      </c>
      <c r="F36">
        <v>8</v>
      </c>
      <c r="G36">
        <v>19</v>
      </c>
      <c r="H36">
        <v>299</v>
      </c>
    </row>
    <row r="37" spans="1:8" ht="12.75">
      <c r="A37">
        <v>20</v>
      </c>
      <c r="B37" s="47"/>
      <c r="C37" s="47"/>
      <c r="E37">
        <v>20</v>
      </c>
      <c r="F37">
        <v>32</v>
      </c>
      <c r="G37">
        <v>20</v>
      </c>
      <c r="H37">
        <v>299</v>
      </c>
    </row>
    <row r="38" spans="1:8" ht="12.75">
      <c r="A38">
        <v>21</v>
      </c>
      <c r="B38" s="47"/>
      <c r="C38" s="47"/>
      <c r="E38">
        <v>21</v>
      </c>
      <c r="F38">
        <v>31</v>
      </c>
      <c r="G38">
        <v>21</v>
      </c>
      <c r="H38">
        <v>299</v>
      </c>
    </row>
    <row r="39" spans="1:8" ht="12.75">
      <c r="A39">
        <v>22</v>
      </c>
      <c r="B39" s="47"/>
      <c r="C39" s="47"/>
      <c r="E39">
        <v>22</v>
      </c>
      <c r="F39">
        <v>49</v>
      </c>
      <c r="G39">
        <v>22</v>
      </c>
      <c r="H39">
        <v>299</v>
      </c>
    </row>
    <row r="40" spans="1:8" ht="12.75">
      <c r="A40">
        <v>23</v>
      </c>
      <c r="B40" s="47"/>
      <c r="C40" s="47"/>
      <c r="E40">
        <v>23</v>
      </c>
      <c r="F40">
        <v>20</v>
      </c>
      <c r="G40">
        <v>23</v>
      </c>
      <c r="H40">
        <v>299</v>
      </c>
    </row>
    <row r="41" spans="1:8" ht="12.75">
      <c r="A41">
        <v>24</v>
      </c>
      <c r="B41" s="47"/>
      <c r="C41" s="47"/>
      <c r="E41">
        <v>24</v>
      </c>
      <c r="F41">
        <v>37</v>
      </c>
      <c r="G41">
        <v>24</v>
      </c>
      <c r="H41">
        <v>299</v>
      </c>
    </row>
    <row r="42" spans="1:8" ht="12.75">
      <c r="A42">
        <v>25</v>
      </c>
      <c r="B42" s="47"/>
      <c r="C42" s="47"/>
      <c r="E42">
        <v>25</v>
      </c>
      <c r="F42">
        <v>33</v>
      </c>
      <c r="G42">
        <v>25</v>
      </c>
      <c r="H42">
        <v>299</v>
      </c>
    </row>
    <row r="43" spans="1:8" ht="12.75">
      <c r="A43">
        <v>26</v>
      </c>
      <c r="B43" s="47"/>
      <c r="C43" s="47"/>
      <c r="E43">
        <v>26</v>
      </c>
      <c r="F43">
        <v>29</v>
      </c>
      <c r="G43">
        <v>26</v>
      </c>
      <c r="H43">
        <v>299</v>
      </c>
    </row>
    <row r="44" spans="1:8" ht="12.75">
      <c r="A44">
        <v>27</v>
      </c>
      <c r="B44" s="47"/>
      <c r="C44" s="47"/>
      <c r="E44">
        <v>27</v>
      </c>
      <c r="F44">
        <v>10</v>
      </c>
      <c r="G44">
        <v>27</v>
      </c>
      <c r="H44">
        <v>299</v>
      </c>
    </row>
    <row r="45" spans="1:8" ht="12.75">
      <c r="A45">
        <v>28</v>
      </c>
      <c r="B45" s="47"/>
      <c r="C45" s="47"/>
      <c r="E45">
        <v>28</v>
      </c>
      <c r="F45">
        <v>44</v>
      </c>
      <c r="G45">
        <v>28</v>
      </c>
      <c r="H45">
        <v>299</v>
      </c>
    </row>
    <row r="46" spans="1:8" ht="12.75">
      <c r="A46">
        <v>29</v>
      </c>
      <c r="B46" s="47"/>
      <c r="C46" s="47"/>
      <c r="E46">
        <v>29</v>
      </c>
      <c r="F46">
        <v>39</v>
      </c>
      <c r="G46">
        <v>29</v>
      </c>
      <c r="H46">
        <v>299</v>
      </c>
    </row>
    <row r="47" spans="1:8" ht="12.75">
      <c r="A47">
        <v>30</v>
      </c>
      <c r="B47" s="47"/>
      <c r="C47" s="47"/>
      <c r="E47">
        <v>30</v>
      </c>
      <c r="F47">
        <v>1</v>
      </c>
      <c r="G47">
        <v>30</v>
      </c>
      <c r="H47">
        <v>299</v>
      </c>
    </row>
    <row r="48" spans="1:8" ht="12.75">
      <c r="A48">
        <v>31</v>
      </c>
      <c r="B48" s="47"/>
      <c r="C48" s="47"/>
      <c r="E48">
        <v>31</v>
      </c>
      <c r="F48">
        <v>50</v>
      </c>
      <c r="G48">
        <v>31</v>
      </c>
      <c r="H48">
        <v>299</v>
      </c>
    </row>
    <row r="49" spans="1:8" ht="12.75">
      <c r="A49">
        <v>32</v>
      </c>
      <c r="B49" s="47"/>
      <c r="C49" s="47"/>
      <c r="E49">
        <v>32</v>
      </c>
      <c r="F49">
        <v>24</v>
      </c>
      <c r="G49">
        <v>32</v>
      </c>
      <c r="H49">
        <v>299</v>
      </c>
    </row>
    <row r="50" spans="1:8" ht="12.75">
      <c r="A50">
        <v>33</v>
      </c>
      <c r="B50" s="47"/>
      <c r="C50" s="47"/>
      <c r="E50">
        <v>33</v>
      </c>
      <c r="F50">
        <v>7</v>
      </c>
      <c r="G50">
        <v>33</v>
      </c>
      <c r="H50">
        <v>299</v>
      </c>
    </row>
    <row r="51" spans="1:8" ht="12.75">
      <c r="A51">
        <v>34</v>
      </c>
      <c r="B51" s="47"/>
      <c r="C51" s="47"/>
      <c r="E51">
        <v>34</v>
      </c>
      <c r="F51">
        <v>38</v>
      </c>
      <c r="G51">
        <v>34</v>
      </c>
      <c r="H51">
        <v>299</v>
      </c>
    </row>
    <row r="52" spans="1:8" ht="12.75">
      <c r="A52">
        <v>35</v>
      </c>
      <c r="B52" s="47"/>
      <c r="C52" s="47"/>
      <c r="E52">
        <v>35</v>
      </c>
      <c r="F52">
        <v>43</v>
      </c>
      <c r="G52">
        <v>35</v>
      </c>
      <c r="H52">
        <v>299</v>
      </c>
    </row>
    <row r="53" spans="1:8" ht="12.75">
      <c r="A53">
        <v>36</v>
      </c>
      <c r="B53" s="47"/>
      <c r="C53" s="47"/>
      <c r="E53">
        <v>36</v>
      </c>
      <c r="F53">
        <v>40</v>
      </c>
      <c r="G53">
        <v>36</v>
      </c>
      <c r="H53">
        <v>299</v>
      </c>
    </row>
    <row r="54" spans="1:8" ht="12.75">
      <c r="A54">
        <v>37</v>
      </c>
      <c r="B54" s="47"/>
      <c r="C54" s="47"/>
      <c r="E54">
        <v>37</v>
      </c>
      <c r="F54">
        <v>23</v>
      </c>
      <c r="G54">
        <v>37</v>
      </c>
      <c r="H54">
        <v>299</v>
      </c>
    </row>
    <row r="55" spans="1:8" ht="12.75">
      <c r="A55">
        <v>38</v>
      </c>
      <c r="B55" s="47"/>
      <c r="C55" s="47"/>
      <c r="E55">
        <v>38</v>
      </c>
      <c r="F55">
        <v>45</v>
      </c>
      <c r="G55">
        <v>38</v>
      </c>
      <c r="H55">
        <v>299</v>
      </c>
    </row>
    <row r="56" spans="1:8" ht="12.75">
      <c r="A56">
        <v>39</v>
      </c>
      <c r="B56" s="47"/>
      <c r="C56" s="47"/>
      <c r="E56">
        <v>39</v>
      </c>
      <c r="F56">
        <v>18</v>
      </c>
      <c r="G56">
        <v>39</v>
      </c>
      <c r="H56">
        <v>299</v>
      </c>
    </row>
    <row r="57" spans="1:8" ht="12.75">
      <c r="A57">
        <v>40</v>
      </c>
      <c r="B57" s="47"/>
      <c r="C57" s="47"/>
      <c r="E57">
        <v>40</v>
      </c>
      <c r="F57">
        <v>14</v>
      </c>
      <c r="G57">
        <v>40</v>
      </c>
      <c r="H57">
        <v>299</v>
      </c>
    </row>
    <row r="58" spans="1:8" ht="12.75">
      <c r="A58">
        <v>41</v>
      </c>
      <c r="B58" s="47"/>
      <c r="C58" s="47"/>
      <c r="E58">
        <v>41</v>
      </c>
      <c r="F58">
        <v>12</v>
      </c>
      <c r="G58">
        <v>41</v>
      </c>
      <c r="H58">
        <v>299</v>
      </c>
    </row>
    <row r="59" spans="1:8" ht="12.75">
      <c r="A59">
        <v>42</v>
      </c>
      <c r="B59" s="47"/>
      <c r="C59" s="47"/>
      <c r="E59">
        <v>42</v>
      </c>
      <c r="F59">
        <v>13</v>
      </c>
      <c r="G59">
        <v>42</v>
      </c>
      <c r="H59">
        <v>299</v>
      </c>
    </row>
    <row r="60" spans="1:8" ht="12.75">
      <c r="A60">
        <v>43</v>
      </c>
      <c r="B60" s="47"/>
      <c r="C60" s="47"/>
      <c r="E60">
        <v>43</v>
      </c>
      <c r="F60">
        <v>35</v>
      </c>
      <c r="G60">
        <v>43</v>
      </c>
      <c r="H60">
        <v>299</v>
      </c>
    </row>
    <row r="61" spans="1:8" ht="12.75">
      <c r="A61">
        <v>44</v>
      </c>
      <c r="B61" s="47"/>
      <c r="C61" s="47"/>
      <c r="E61">
        <v>44</v>
      </c>
      <c r="F61">
        <v>21</v>
      </c>
      <c r="G61">
        <v>44</v>
      </c>
      <c r="H61">
        <v>299</v>
      </c>
    </row>
    <row r="62" spans="1:8" ht="12.75">
      <c r="A62">
        <v>45</v>
      </c>
      <c r="B62" s="47"/>
      <c r="C62" s="47"/>
      <c r="E62">
        <v>45</v>
      </c>
      <c r="F62">
        <v>26</v>
      </c>
      <c r="G62">
        <v>45</v>
      </c>
      <c r="H62">
        <v>299</v>
      </c>
    </row>
    <row r="63" spans="1:8" ht="12.75">
      <c r="A63">
        <v>46</v>
      </c>
      <c r="B63" s="47"/>
      <c r="C63" s="47"/>
      <c r="E63">
        <v>46</v>
      </c>
      <c r="F63">
        <v>22</v>
      </c>
      <c r="G63">
        <v>46</v>
      </c>
      <c r="H63">
        <v>299</v>
      </c>
    </row>
    <row r="64" spans="1:8" ht="12.75">
      <c r="A64">
        <v>47</v>
      </c>
      <c r="B64" s="47"/>
      <c r="C64" s="47"/>
      <c r="E64">
        <v>47</v>
      </c>
      <c r="F64">
        <v>48</v>
      </c>
      <c r="G64">
        <v>47</v>
      </c>
      <c r="H64">
        <v>299</v>
      </c>
    </row>
    <row r="65" spans="1:8" ht="12.75">
      <c r="A65">
        <v>48</v>
      </c>
      <c r="B65" s="47"/>
      <c r="C65" s="47"/>
      <c r="E65">
        <v>48</v>
      </c>
      <c r="F65">
        <v>52</v>
      </c>
      <c r="G65">
        <v>48</v>
      </c>
      <c r="H65">
        <v>299</v>
      </c>
    </row>
    <row r="66" spans="1:8" ht="12.75">
      <c r="A66">
        <v>49</v>
      </c>
      <c r="B66" s="47"/>
      <c r="C66" s="47"/>
      <c r="E66">
        <v>49</v>
      </c>
      <c r="F66">
        <v>28</v>
      </c>
      <c r="G66">
        <v>49</v>
      </c>
      <c r="H66">
        <v>299</v>
      </c>
    </row>
    <row r="67" spans="1:8" ht="12.75">
      <c r="A67">
        <v>50</v>
      </c>
      <c r="B67" s="47"/>
      <c r="C67" s="47"/>
      <c r="E67">
        <v>50</v>
      </c>
      <c r="F67">
        <v>36</v>
      </c>
      <c r="G67">
        <v>50</v>
      </c>
      <c r="H67">
        <v>299</v>
      </c>
    </row>
    <row r="68" spans="1:8" ht="12.75">
      <c r="A68">
        <v>51</v>
      </c>
      <c r="B68" s="47"/>
      <c r="C68" s="47"/>
      <c r="E68">
        <v>51</v>
      </c>
      <c r="F68">
        <v>9</v>
      </c>
      <c r="G68">
        <v>51</v>
      </c>
      <c r="H68">
        <v>299</v>
      </c>
    </row>
    <row r="69" spans="1:8" ht="12.75">
      <c r="A69">
        <v>52</v>
      </c>
      <c r="B69" s="47"/>
      <c r="C69" s="47"/>
      <c r="E69">
        <v>52</v>
      </c>
      <c r="F69">
        <v>4</v>
      </c>
      <c r="G69">
        <v>52</v>
      </c>
      <c r="H69">
        <v>299</v>
      </c>
    </row>
    <row r="70" spans="1:8" ht="12.75">
      <c r="A70">
        <v>53</v>
      </c>
      <c r="B70" s="47"/>
      <c r="C70" s="47"/>
      <c r="E70">
        <v>53</v>
      </c>
      <c r="F70">
        <v>104</v>
      </c>
      <c r="G70">
        <v>53</v>
      </c>
      <c r="H70">
        <v>299</v>
      </c>
    </row>
    <row r="71" spans="1:8" ht="12.75">
      <c r="A71">
        <v>54</v>
      </c>
      <c r="B71" s="47"/>
      <c r="C71" s="47"/>
      <c r="E71">
        <v>54</v>
      </c>
      <c r="F71">
        <v>58</v>
      </c>
      <c r="G71">
        <v>54</v>
      </c>
      <c r="H71">
        <v>299</v>
      </c>
    </row>
    <row r="72" spans="1:8" ht="12.75">
      <c r="A72">
        <v>55</v>
      </c>
      <c r="B72" s="47"/>
      <c r="C72" s="47"/>
      <c r="E72">
        <v>55</v>
      </c>
      <c r="F72">
        <v>110</v>
      </c>
      <c r="G72">
        <v>55</v>
      </c>
      <c r="H72">
        <v>299</v>
      </c>
    </row>
    <row r="73" spans="1:8" ht="12.75">
      <c r="A73">
        <v>56</v>
      </c>
      <c r="B73" s="47"/>
      <c r="C73" s="47"/>
      <c r="E73">
        <v>56</v>
      </c>
      <c r="F73">
        <v>120</v>
      </c>
      <c r="G73">
        <v>56</v>
      </c>
      <c r="H73">
        <v>299</v>
      </c>
    </row>
    <row r="74" spans="1:8" ht="12.75">
      <c r="A74">
        <v>57</v>
      </c>
      <c r="B74" s="47"/>
      <c r="C74" s="47"/>
      <c r="E74">
        <v>57</v>
      </c>
      <c r="F74">
        <v>54</v>
      </c>
      <c r="G74">
        <v>57</v>
      </c>
      <c r="H74">
        <v>299</v>
      </c>
    </row>
    <row r="75" spans="1:8" ht="12.75">
      <c r="A75">
        <v>58</v>
      </c>
      <c r="B75" s="47"/>
      <c r="C75" s="47"/>
      <c r="E75">
        <v>58</v>
      </c>
      <c r="F75">
        <v>62</v>
      </c>
      <c r="G75">
        <v>58</v>
      </c>
      <c r="H75">
        <v>299</v>
      </c>
    </row>
    <row r="76" spans="1:8" ht="12.75">
      <c r="A76">
        <v>59</v>
      </c>
      <c r="B76" s="47"/>
      <c r="C76" s="47"/>
      <c r="E76">
        <v>59</v>
      </c>
      <c r="F76">
        <v>124</v>
      </c>
      <c r="G76">
        <v>59</v>
      </c>
      <c r="H76">
        <v>299</v>
      </c>
    </row>
    <row r="77" spans="1:8" ht="12.75">
      <c r="A77">
        <v>60</v>
      </c>
      <c r="B77" s="47"/>
      <c r="C77" s="47"/>
      <c r="E77">
        <v>60</v>
      </c>
      <c r="F77">
        <v>63</v>
      </c>
      <c r="G77">
        <v>60</v>
      </c>
      <c r="H77">
        <v>299</v>
      </c>
    </row>
    <row r="78" spans="1:8" ht="12.75">
      <c r="A78">
        <v>61</v>
      </c>
      <c r="B78" s="47"/>
      <c r="C78" s="47"/>
      <c r="E78">
        <v>61</v>
      </c>
      <c r="F78">
        <v>53</v>
      </c>
      <c r="G78">
        <v>61</v>
      </c>
      <c r="H78">
        <v>299</v>
      </c>
    </row>
    <row r="79" spans="1:8" ht="12.75">
      <c r="A79">
        <v>62</v>
      </c>
      <c r="B79" s="47"/>
      <c r="C79" s="47"/>
      <c r="E79">
        <v>62</v>
      </c>
      <c r="F79">
        <v>67</v>
      </c>
      <c r="G79">
        <v>62</v>
      </c>
      <c r="H79">
        <v>299</v>
      </c>
    </row>
    <row r="80" spans="1:8" ht="12.75">
      <c r="A80">
        <v>63</v>
      </c>
      <c r="B80" s="47"/>
      <c r="C80" s="47"/>
      <c r="E80">
        <v>63</v>
      </c>
      <c r="F80">
        <v>125</v>
      </c>
      <c r="G80">
        <v>63</v>
      </c>
      <c r="H80">
        <v>299</v>
      </c>
    </row>
    <row r="81" spans="1:8" ht="12.75">
      <c r="A81">
        <v>64</v>
      </c>
      <c r="B81" s="47"/>
      <c r="C81" s="47"/>
      <c r="E81">
        <v>64</v>
      </c>
      <c r="F81">
        <v>73</v>
      </c>
      <c r="G81">
        <v>64</v>
      </c>
      <c r="H81">
        <v>299</v>
      </c>
    </row>
    <row r="82" spans="1:8" ht="12.75">
      <c r="A82">
        <v>65</v>
      </c>
      <c r="B82" s="47"/>
      <c r="C82" s="47"/>
      <c r="E82">
        <v>65</v>
      </c>
      <c r="F82">
        <v>66</v>
      </c>
      <c r="G82">
        <v>65</v>
      </c>
      <c r="H82">
        <v>299</v>
      </c>
    </row>
    <row r="83" spans="1:8" ht="12.75">
      <c r="A83">
        <v>66</v>
      </c>
      <c r="B83" s="47"/>
      <c r="C83" s="47"/>
      <c r="E83">
        <v>66</v>
      </c>
      <c r="F83">
        <v>100</v>
      </c>
      <c r="G83">
        <v>66</v>
      </c>
      <c r="H83">
        <v>299</v>
      </c>
    </row>
    <row r="84" spans="1:8" ht="12.75">
      <c r="A84">
        <v>67</v>
      </c>
      <c r="B84" s="47"/>
      <c r="C84" s="47"/>
      <c r="E84">
        <v>67</v>
      </c>
      <c r="F84">
        <v>65</v>
      </c>
      <c r="G84">
        <v>67</v>
      </c>
      <c r="H84">
        <v>299</v>
      </c>
    </row>
    <row r="85" spans="1:8" ht="12.75">
      <c r="A85">
        <v>68</v>
      </c>
      <c r="B85" s="47"/>
      <c r="C85" s="47"/>
      <c r="E85">
        <v>68</v>
      </c>
      <c r="F85">
        <v>99</v>
      </c>
      <c r="G85">
        <v>68</v>
      </c>
      <c r="H85">
        <v>299</v>
      </c>
    </row>
    <row r="86" spans="1:8" ht="12.75">
      <c r="A86">
        <v>69</v>
      </c>
      <c r="B86" s="47"/>
      <c r="C86" s="47"/>
      <c r="E86">
        <v>69</v>
      </c>
      <c r="F86">
        <v>241</v>
      </c>
      <c r="G86">
        <v>69</v>
      </c>
      <c r="H86">
        <v>299</v>
      </c>
    </row>
    <row r="87" spans="1:8" ht="12.75">
      <c r="A87">
        <v>70</v>
      </c>
      <c r="B87" s="47"/>
      <c r="C87" s="47"/>
      <c r="E87">
        <v>70</v>
      </c>
      <c r="F87">
        <v>242</v>
      </c>
      <c r="G87">
        <v>70</v>
      </c>
      <c r="H87">
        <v>299</v>
      </c>
    </row>
    <row r="88" spans="1:8" ht="12.75">
      <c r="A88">
        <v>71</v>
      </c>
      <c r="B88" s="47"/>
      <c r="C88" s="47"/>
      <c r="E88">
        <v>71</v>
      </c>
      <c r="F88">
        <v>246</v>
      </c>
      <c r="G88">
        <v>71</v>
      </c>
      <c r="H88">
        <v>299</v>
      </c>
    </row>
    <row r="89" spans="1:8" ht="12.75">
      <c r="A89">
        <v>72</v>
      </c>
      <c r="B89" s="47"/>
      <c r="C89" s="47"/>
      <c r="E89">
        <v>72</v>
      </c>
      <c r="F89">
        <v>261</v>
      </c>
      <c r="G89">
        <v>72</v>
      </c>
      <c r="H89">
        <v>299</v>
      </c>
    </row>
    <row r="90" spans="1:8" ht="12.75">
      <c r="A90">
        <v>73</v>
      </c>
      <c r="B90" s="47"/>
      <c r="C90" s="47"/>
      <c r="E90">
        <v>73</v>
      </c>
      <c r="F90">
        <v>238</v>
      </c>
      <c r="G90">
        <v>73</v>
      </c>
      <c r="H90">
        <v>299</v>
      </c>
    </row>
    <row r="91" spans="1:8" ht="12.75">
      <c r="A91">
        <v>74</v>
      </c>
      <c r="B91" s="47"/>
      <c r="C91" s="47"/>
      <c r="E91">
        <v>74</v>
      </c>
      <c r="F91">
        <v>257</v>
      </c>
      <c r="G91">
        <v>74</v>
      </c>
      <c r="H91">
        <v>299</v>
      </c>
    </row>
    <row r="92" spans="1:8" ht="12.75">
      <c r="A92">
        <v>75</v>
      </c>
      <c r="B92" s="47"/>
      <c r="C92" s="47"/>
      <c r="E92">
        <v>75</v>
      </c>
      <c r="F92">
        <v>253</v>
      </c>
      <c r="G92">
        <v>75</v>
      </c>
      <c r="H92">
        <v>299</v>
      </c>
    </row>
    <row r="93" spans="1:8" ht="12.75">
      <c r="A93">
        <v>76</v>
      </c>
      <c r="B93" s="47"/>
      <c r="C93" s="47"/>
      <c r="E93">
        <v>76</v>
      </c>
      <c r="F93">
        <v>252</v>
      </c>
      <c r="G93">
        <v>76</v>
      </c>
      <c r="H93">
        <v>299</v>
      </c>
    </row>
    <row r="94" spans="1:8" ht="12.75">
      <c r="A94">
        <v>77</v>
      </c>
      <c r="B94" s="47"/>
      <c r="C94" s="47"/>
      <c r="E94">
        <v>77</v>
      </c>
      <c r="F94">
        <v>242</v>
      </c>
      <c r="G94">
        <v>77</v>
      </c>
      <c r="H94">
        <v>299</v>
      </c>
    </row>
    <row r="95" spans="1:8" ht="12.75">
      <c r="A95">
        <v>78</v>
      </c>
      <c r="B95" s="47"/>
      <c r="C95" s="47"/>
      <c r="E95">
        <v>78</v>
      </c>
      <c r="F95">
        <v>296</v>
      </c>
      <c r="G95">
        <v>78</v>
      </c>
      <c r="H95">
        <v>299</v>
      </c>
    </row>
    <row r="96" spans="1:8" ht="12.75">
      <c r="A96">
        <v>79</v>
      </c>
      <c r="B96" s="47"/>
      <c r="C96" s="47"/>
      <c r="E96">
        <v>79</v>
      </c>
      <c r="F96">
        <v>243</v>
      </c>
      <c r="G96">
        <v>79</v>
      </c>
      <c r="H96">
        <v>299</v>
      </c>
    </row>
    <row r="97" spans="1:8" ht="12.75">
      <c r="A97">
        <v>80</v>
      </c>
      <c r="B97" s="47"/>
      <c r="C97" s="47"/>
      <c r="E97">
        <v>80</v>
      </c>
      <c r="F97">
        <v>238</v>
      </c>
      <c r="G97">
        <v>80</v>
      </c>
      <c r="H97">
        <v>299</v>
      </c>
    </row>
    <row r="98" spans="1:8" ht="12.75">
      <c r="A98">
        <v>81</v>
      </c>
      <c r="B98" s="47"/>
      <c r="C98" s="47"/>
      <c r="E98">
        <v>81</v>
      </c>
      <c r="F98">
        <v>231</v>
      </c>
      <c r="G98">
        <v>81</v>
      </c>
      <c r="H98">
        <v>299</v>
      </c>
    </row>
    <row r="99" spans="1:8" ht="12.75">
      <c r="A99">
        <v>82</v>
      </c>
      <c r="B99" s="47"/>
      <c r="C99" s="47"/>
      <c r="E99">
        <v>82</v>
      </c>
      <c r="F99">
        <v>231</v>
      </c>
      <c r="G99">
        <v>82</v>
      </c>
      <c r="H99">
        <v>299</v>
      </c>
    </row>
    <row r="100" spans="1:8" ht="12.75">
      <c r="A100">
        <v>83</v>
      </c>
      <c r="B100" s="47"/>
      <c r="C100" s="47"/>
      <c r="E100">
        <v>83</v>
      </c>
      <c r="F100">
        <v>251</v>
      </c>
      <c r="G100">
        <v>83</v>
      </c>
      <c r="H100">
        <v>299</v>
      </c>
    </row>
    <row r="101" spans="1:8" ht="12.75">
      <c r="A101">
        <v>84</v>
      </c>
      <c r="B101" s="47"/>
      <c r="C101" s="47"/>
      <c r="E101">
        <v>84</v>
      </c>
      <c r="F101">
        <v>237</v>
      </c>
      <c r="G101">
        <v>84</v>
      </c>
      <c r="H101">
        <v>299</v>
      </c>
    </row>
    <row r="102" spans="1:8" ht="12.75">
      <c r="A102">
        <v>85</v>
      </c>
      <c r="B102" s="47"/>
      <c r="C102" s="47"/>
      <c r="E102">
        <v>85</v>
      </c>
      <c r="F102">
        <v>235</v>
      </c>
      <c r="G102">
        <v>85</v>
      </c>
      <c r="H102">
        <v>299</v>
      </c>
    </row>
    <row r="103" spans="1:8" ht="12.75">
      <c r="A103">
        <v>86</v>
      </c>
      <c r="B103" s="47"/>
      <c r="C103" s="47"/>
      <c r="E103">
        <v>86</v>
      </c>
      <c r="F103">
        <v>243</v>
      </c>
      <c r="G103">
        <v>86</v>
      </c>
      <c r="H103">
        <v>299</v>
      </c>
    </row>
    <row r="104" spans="1:8" ht="12.75">
      <c r="A104">
        <v>87</v>
      </c>
      <c r="B104" s="47"/>
      <c r="C104" s="47"/>
      <c r="E104">
        <v>87</v>
      </c>
      <c r="F104">
        <v>247</v>
      </c>
      <c r="G104">
        <v>87</v>
      </c>
      <c r="H104">
        <v>299</v>
      </c>
    </row>
    <row r="105" spans="1:8" ht="12.75">
      <c r="A105">
        <v>88</v>
      </c>
      <c r="B105" s="47"/>
      <c r="C105" s="47"/>
      <c r="E105">
        <v>88</v>
      </c>
      <c r="F105">
        <v>242</v>
      </c>
      <c r="G105">
        <v>88</v>
      </c>
      <c r="H105">
        <v>299</v>
      </c>
    </row>
    <row r="106" spans="1:8" ht="12.75">
      <c r="A106">
        <v>89</v>
      </c>
      <c r="B106" s="47"/>
      <c r="C106" s="47"/>
      <c r="E106">
        <v>89</v>
      </c>
      <c r="F106">
        <v>241</v>
      </c>
      <c r="G106">
        <v>89</v>
      </c>
      <c r="H106">
        <v>299</v>
      </c>
    </row>
    <row r="107" spans="1:8" ht="12.75">
      <c r="A107">
        <v>90</v>
      </c>
      <c r="B107" s="47"/>
      <c r="C107" s="47"/>
      <c r="E107">
        <v>90</v>
      </c>
      <c r="F107">
        <v>233</v>
      </c>
      <c r="G107">
        <v>90</v>
      </c>
      <c r="H107">
        <v>299</v>
      </c>
    </row>
    <row r="108" spans="1:8" ht="12.75">
      <c r="A108">
        <v>91</v>
      </c>
      <c r="B108" s="47"/>
      <c r="C108" s="47"/>
      <c r="E108">
        <v>91</v>
      </c>
      <c r="F108">
        <v>297</v>
      </c>
      <c r="G108">
        <v>91</v>
      </c>
      <c r="H108">
        <v>299</v>
      </c>
    </row>
    <row r="109" spans="1:8" ht="12.75">
      <c r="A109">
        <v>92</v>
      </c>
      <c r="B109" s="47"/>
      <c r="C109" s="47"/>
      <c r="E109">
        <v>92</v>
      </c>
      <c r="F109">
        <v>235</v>
      </c>
      <c r="G109">
        <v>92</v>
      </c>
      <c r="H109">
        <v>299</v>
      </c>
    </row>
    <row r="110" spans="1:8" ht="12.75">
      <c r="A110">
        <v>93</v>
      </c>
      <c r="B110" s="47"/>
      <c r="C110" s="47"/>
      <c r="E110">
        <v>93</v>
      </c>
      <c r="F110">
        <v>248</v>
      </c>
      <c r="G110">
        <v>93</v>
      </c>
      <c r="H110">
        <v>299</v>
      </c>
    </row>
    <row r="111" spans="1:8" ht="12.75">
      <c r="A111">
        <v>94</v>
      </c>
      <c r="B111" s="47"/>
      <c r="C111" s="47"/>
      <c r="E111">
        <v>94</v>
      </c>
      <c r="F111">
        <v>246</v>
      </c>
      <c r="G111">
        <v>94</v>
      </c>
      <c r="H111">
        <v>299</v>
      </c>
    </row>
    <row r="112" spans="1:8" ht="12.75">
      <c r="A112">
        <v>95</v>
      </c>
      <c r="B112" s="47"/>
      <c r="C112" s="47"/>
      <c r="E112">
        <v>95</v>
      </c>
      <c r="F112">
        <v>238</v>
      </c>
      <c r="G112">
        <v>95</v>
      </c>
      <c r="H112">
        <v>299</v>
      </c>
    </row>
    <row r="113" spans="1:8" ht="12.75">
      <c r="A113">
        <v>96</v>
      </c>
      <c r="B113" s="47"/>
      <c r="C113" s="47"/>
      <c r="E113">
        <v>96</v>
      </c>
      <c r="F113">
        <v>235</v>
      </c>
      <c r="G113">
        <v>96</v>
      </c>
      <c r="H113">
        <v>299</v>
      </c>
    </row>
    <row r="114" spans="1:8" ht="12.75">
      <c r="A114">
        <v>97</v>
      </c>
      <c r="B114" s="47"/>
      <c r="C114" s="47"/>
      <c r="E114">
        <v>97</v>
      </c>
      <c r="F114">
        <v>245</v>
      </c>
      <c r="G114">
        <v>97</v>
      </c>
      <c r="H114">
        <v>299</v>
      </c>
    </row>
    <row r="115" spans="1:8" ht="12.75">
      <c r="A115">
        <v>98</v>
      </c>
      <c r="B115" s="47"/>
      <c r="C115" s="47"/>
      <c r="E115">
        <v>98</v>
      </c>
      <c r="F115">
        <v>245</v>
      </c>
      <c r="G115">
        <v>98</v>
      </c>
      <c r="H115">
        <v>299</v>
      </c>
    </row>
    <row r="116" spans="1:8" ht="12.75">
      <c r="A116">
        <v>99</v>
      </c>
      <c r="B116" s="47"/>
      <c r="C116" s="47"/>
      <c r="E116">
        <v>99</v>
      </c>
      <c r="F116">
        <v>241</v>
      </c>
      <c r="G116">
        <v>99</v>
      </c>
      <c r="H116">
        <v>299</v>
      </c>
    </row>
    <row r="117" spans="1:8" ht="12.75">
      <c r="A117">
        <v>100</v>
      </c>
      <c r="B117" s="47"/>
      <c r="C117" s="47"/>
      <c r="E117">
        <v>100</v>
      </c>
      <c r="F117">
        <v>249</v>
      </c>
      <c r="G117">
        <v>100</v>
      </c>
      <c r="H117">
        <v>299</v>
      </c>
    </row>
    <row r="118" spans="1:8" ht="12.75">
      <c r="A118">
        <v>101</v>
      </c>
      <c r="B118" s="47"/>
      <c r="C118" s="47"/>
      <c r="E118">
        <v>101</v>
      </c>
      <c r="F118">
        <v>239</v>
      </c>
      <c r="G118">
        <v>101</v>
      </c>
      <c r="H118">
        <v>299</v>
      </c>
    </row>
    <row r="119" spans="1:8" ht="12.75">
      <c r="A119">
        <v>102</v>
      </c>
      <c r="B119" s="47"/>
      <c r="C119" s="47"/>
      <c r="E119">
        <v>102</v>
      </c>
      <c r="F119">
        <v>255</v>
      </c>
      <c r="G119">
        <v>102</v>
      </c>
      <c r="H119">
        <v>299</v>
      </c>
    </row>
    <row r="120" spans="1:8" ht="12.75">
      <c r="A120">
        <v>103</v>
      </c>
      <c r="B120" s="47"/>
      <c r="C120" s="47"/>
      <c r="E120">
        <v>103</v>
      </c>
      <c r="F120">
        <v>249</v>
      </c>
      <c r="G120">
        <v>103</v>
      </c>
      <c r="H120">
        <v>299</v>
      </c>
    </row>
    <row r="121" spans="1:8" ht="12.75">
      <c r="A121">
        <v>104</v>
      </c>
      <c r="B121" s="47"/>
      <c r="C121" s="47"/>
      <c r="E121">
        <v>104</v>
      </c>
      <c r="F121">
        <v>242</v>
      </c>
      <c r="G121">
        <v>104</v>
      </c>
      <c r="H121">
        <v>299</v>
      </c>
    </row>
    <row r="122" spans="1:8" ht="12.75">
      <c r="A122">
        <v>105</v>
      </c>
      <c r="B122" s="47"/>
      <c r="C122" s="47"/>
      <c r="E122">
        <v>105</v>
      </c>
      <c r="F122">
        <v>269</v>
      </c>
      <c r="G122">
        <v>105</v>
      </c>
      <c r="H122">
        <v>299</v>
      </c>
    </row>
    <row r="123" spans="1:8" ht="12.75">
      <c r="A123">
        <v>106</v>
      </c>
      <c r="B123" s="47"/>
      <c r="C123" s="47"/>
      <c r="E123">
        <v>106</v>
      </c>
      <c r="F123">
        <v>296</v>
      </c>
      <c r="G123">
        <v>106</v>
      </c>
      <c r="H123">
        <v>299</v>
      </c>
    </row>
    <row r="124" spans="1:8" ht="12.75">
      <c r="A124">
        <v>107</v>
      </c>
      <c r="B124" s="47"/>
      <c r="C124" s="47"/>
      <c r="E124">
        <v>107</v>
      </c>
      <c r="F124">
        <v>244</v>
      </c>
      <c r="G124">
        <v>107</v>
      </c>
      <c r="H124">
        <v>299</v>
      </c>
    </row>
    <row r="125" spans="1:8" ht="12.75">
      <c r="A125">
        <v>108</v>
      </c>
      <c r="B125" s="47"/>
      <c r="C125" s="47"/>
      <c r="E125">
        <v>108</v>
      </c>
      <c r="F125">
        <v>248</v>
      </c>
      <c r="G125">
        <v>108</v>
      </c>
      <c r="H125">
        <v>299</v>
      </c>
    </row>
    <row r="126" spans="1:8" ht="12.75">
      <c r="A126">
        <v>109</v>
      </c>
      <c r="B126" s="47"/>
      <c r="C126" s="47"/>
      <c r="E126">
        <v>109</v>
      </c>
      <c r="F126">
        <v>242</v>
      </c>
      <c r="G126">
        <v>109</v>
      </c>
      <c r="H126">
        <v>299</v>
      </c>
    </row>
    <row r="127" spans="1:8" ht="12.75">
      <c r="A127">
        <v>110</v>
      </c>
      <c r="B127" s="47"/>
      <c r="C127" s="47"/>
      <c r="E127">
        <v>110</v>
      </c>
      <c r="F127">
        <v>261</v>
      </c>
      <c r="G127">
        <v>110</v>
      </c>
      <c r="H127">
        <v>299</v>
      </c>
    </row>
    <row r="128" spans="1:8" ht="12.75">
      <c r="A128">
        <v>111</v>
      </c>
      <c r="B128" s="47"/>
      <c r="C128" s="47"/>
      <c r="E128">
        <v>111</v>
      </c>
      <c r="F128">
        <v>245</v>
      </c>
      <c r="G128">
        <v>111</v>
      </c>
      <c r="H128">
        <v>299</v>
      </c>
    </row>
    <row r="129" spans="1:8" ht="12.75">
      <c r="A129">
        <v>112</v>
      </c>
      <c r="B129" s="47"/>
      <c r="C129" s="47"/>
      <c r="E129">
        <v>112</v>
      </c>
      <c r="F129">
        <v>265</v>
      </c>
      <c r="G129">
        <v>112</v>
      </c>
      <c r="H129">
        <v>299</v>
      </c>
    </row>
    <row r="130" spans="1:8" ht="12.75">
      <c r="A130">
        <v>113</v>
      </c>
      <c r="B130" s="47"/>
      <c r="C130" s="47"/>
      <c r="E130">
        <v>113</v>
      </c>
      <c r="F130">
        <v>253</v>
      </c>
      <c r="G130">
        <v>113</v>
      </c>
      <c r="H130">
        <v>299</v>
      </c>
    </row>
    <row r="131" spans="1:8" ht="12.75">
      <c r="A131">
        <v>114</v>
      </c>
      <c r="B131" s="47"/>
      <c r="C131" s="47"/>
      <c r="E131">
        <v>114</v>
      </c>
      <c r="F131">
        <v>269</v>
      </c>
      <c r="G131">
        <v>114</v>
      </c>
      <c r="H131">
        <v>299</v>
      </c>
    </row>
    <row r="132" spans="1:8" ht="12.75">
      <c r="A132">
        <v>115</v>
      </c>
      <c r="B132" s="47"/>
      <c r="C132" s="47"/>
      <c r="E132">
        <v>115</v>
      </c>
      <c r="F132">
        <v>247</v>
      </c>
      <c r="G132">
        <v>115</v>
      </c>
      <c r="H132">
        <v>299</v>
      </c>
    </row>
    <row r="133" spans="1:8" ht="12.75">
      <c r="A133">
        <v>116</v>
      </c>
      <c r="B133" s="47"/>
      <c r="C133" s="47"/>
      <c r="E133">
        <v>116</v>
      </c>
      <c r="F133">
        <v>233</v>
      </c>
      <c r="G133">
        <v>116</v>
      </c>
      <c r="H133">
        <v>299</v>
      </c>
    </row>
    <row r="134" spans="1:8" ht="12.75">
      <c r="A134">
        <v>117</v>
      </c>
      <c r="B134" s="47"/>
      <c r="C134" s="47"/>
      <c r="E134">
        <v>117</v>
      </c>
      <c r="F134">
        <v>253</v>
      </c>
      <c r="G134">
        <v>117</v>
      </c>
      <c r="H134">
        <v>299</v>
      </c>
    </row>
    <row r="135" spans="1:8" ht="12.75">
      <c r="A135">
        <v>118</v>
      </c>
      <c r="B135" s="47"/>
      <c r="C135" s="47"/>
      <c r="E135">
        <v>118</v>
      </c>
      <c r="F135">
        <v>236</v>
      </c>
      <c r="G135">
        <v>118</v>
      </c>
      <c r="H135">
        <v>299</v>
      </c>
    </row>
    <row r="136" spans="1:8" ht="12.75">
      <c r="A136">
        <v>119</v>
      </c>
      <c r="B136" s="47"/>
      <c r="C136" s="47"/>
      <c r="E136">
        <v>119</v>
      </c>
      <c r="F136">
        <v>258</v>
      </c>
      <c r="G136">
        <v>119</v>
      </c>
      <c r="H136">
        <v>299</v>
      </c>
    </row>
    <row r="137" spans="1:8" ht="12.75">
      <c r="A137">
        <v>120</v>
      </c>
      <c r="B137" s="47"/>
      <c r="C137" s="47"/>
      <c r="E137">
        <v>120</v>
      </c>
      <c r="F137">
        <v>246</v>
      </c>
      <c r="G137">
        <v>120</v>
      </c>
      <c r="H137">
        <v>299</v>
      </c>
    </row>
    <row r="138" spans="2:3" ht="12.75">
      <c r="B138" s="47"/>
      <c r="C138" s="47"/>
    </row>
    <row r="139" spans="2:3" ht="12.75">
      <c r="B139" s="47"/>
      <c r="C139" s="47"/>
    </row>
    <row r="140" spans="2:3" ht="12.75">
      <c r="B140" s="47"/>
      <c r="C140" s="47"/>
    </row>
    <row r="141" spans="2:3" ht="12.75">
      <c r="B141" s="47"/>
      <c r="C141" s="47"/>
    </row>
    <row r="142" spans="2:3" ht="12.75">
      <c r="B142" s="47"/>
      <c r="C142" s="47"/>
    </row>
    <row r="143" spans="2:3" ht="12.75">
      <c r="B143" s="47"/>
      <c r="C143" s="47"/>
    </row>
    <row r="144" spans="2:3" ht="12.75">
      <c r="B144" s="47"/>
      <c r="C144" s="47"/>
    </row>
    <row r="145" spans="2:3" ht="12.75">
      <c r="B145" s="47"/>
      <c r="C145" s="47"/>
    </row>
    <row r="146" spans="2:3" ht="12.75">
      <c r="B146" s="47"/>
      <c r="C146" s="47"/>
    </row>
    <row r="147" spans="2:3" ht="12.75">
      <c r="B147" s="47"/>
      <c r="C147" s="47"/>
    </row>
    <row r="148" spans="1:3" ht="12.75">
      <c r="A148" t="s">
        <v>124</v>
      </c>
      <c r="B148" t="s">
        <v>125</v>
      </c>
      <c r="C148" t="s">
        <v>126</v>
      </c>
    </row>
    <row r="149" spans="1:2" ht="12.75">
      <c r="A149">
        <v>1</v>
      </c>
      <c r="B149">
        <v>300</v>
      </c>
    </row>
    <row r="150" spans="1:2" ht="12.75">
      <c r="A150">
        <v>2</v>
      </c>
      <c r="B150">
        <v>300</v>
      </c>
    </row>
    <row r="151" spans="1:2" ht="12.75">
      <c r="A151">
        <v>3</v>
      </c>
      <c r="B151">
        <v>300</v>
      </c>
    </row>
    <row r="152" spans="1:2" ht="12.75">
      <c r="A152">
        <v>4</v>
      </c>
      <c r="B152">
        <v>300</v>
      </c>
    </row>
    <row r="153" spans="1:2" ht="12.75">
      <c r="A153">
        <v>5</v>
      </c>
      <c r="B153">
        <v>300</v>
      </c>
    </row>
    <row r="154" spans="1:2" ht="12.75">
      <c r="A154">
        <v>6</v>
      </c>
      <c r="B154">
        <v>300</v>
      </c>
    </row>
    <row r="155" spans="1:2" ht="12.75">
      <c r="A155">
        <v>7</v>
      </c>
      <c r="B155">
        <v>300</v>
      </c>
    </row>
    <row r="156" spans="1:2" ht="12.75">
      <c r="A156">
        <v>8</v>
      </c>
      <c r="B156">
        <v>300</v>
      </c>
    </row>
    <row r="157" spans="1:2" ht="12.75">
      <c r="A157">
        <v>9</v>
      </c>
      <c r="B157">
        <v>300</v>
      </c>
    </row>
    <row r="158" spans="1:2" ht="12.75">
      <c r="A158">
        <v>10</v>
      </c>
      <c r="B158">
        <v>300</v>
      </c>
    </row>
    <row r="159" spans="1:2" ht="12.75">
      <c r="A159">
        <v>11</v>
      </c>
      <c r="B159">
        <v>300</v>
      </c>
    </row>
    <row r="160" spans="1:2" ht="12.75">
      <c r="A160">
        <v>12</v>
      </c>
      <c r="B160">
        <v>300</v>
      </c>
    </row>
    <row r="161" spans="1:2" ht="12.75">
      <c r="A161">
        <v>13</v>
      </c>
      <c r="B161">
        <v>300</v>
      </c>
    </row>
    <row r="162" spans="1:2" ht="12.75">
      <c r="A162">
        <v>14</v>
      </c>
      <c r="B162">
        <v>300</v>
      </c>
    </row>
    <row r="163" spans="1:2" ht="12.75">
      <c r="A163">
        <v>15</v>
      </c>
      <c r="B163">
        <v>300</v>
      </c>
    </row>
    <row r="164" spans="1:2" ht="12.75">
      <c r="A164">
        <v>16</v>
      </c>
      <c r="B164">
        <v>300</v>
      </c>
    </row>
    <row r="165" spans="1:2" ht="12.75">
      <c r="A165">
        <v>17</v>
      </c>
      <c r="B165">
        <v>300</v>
      </c>
    </row>
    <row r="166" spans="1:2" ht="12.75">
      <c r="A166">
        <v>18</v>
      </c>
      <c r="B166">
        <v>300</v>
      </c>
    </row>
    <row r="167" spans="1:2" ht="12.75">
      <c r="A167">
        <v>19</v>
      </c>
      <c r="B167">
        <v>300</v>
      </c>
    </row>
    <row r="168" spans="1:2" ht="12.75">
      <c r="A168">
        <v>20</v>
      </c>
      <c r="B168">
        <v>300</v>
      </c>
    </row>
    <row r="169" spans="1:2" ht="12.75">
      <c r="A169">
        <v>21</v>
      </c>
      <c r="B169">
        <v>300</v>
      </c>
    </row>
    <row r="170" spans="1:2" ht="12.75">
      <c r="A170">
        <v>22</v>
      </c>
      <c r="B170">
        <v>300</v>
      </c>
    </row>
    <row r="171" spans="1:2" ht="12.75">
      <c r="A171">
        <v>23</v>
      </c>
      <c r="B171">
        <v>300</v>
      </c>
    </row>
    <row r="172" spans="1:2" ht="12.75">
      <c r="A172">
        <v>24</v>
      </c>
      <c r="B172">
        <v>300</v>
      </c>
    </row>
    <row r="173" spans="1:2" ht="12.75">
      <c r="A173">
        <v>25</v>
      </c>
      <c r="B173">
        <v>300</v>
      </c>
    </row>
    <row r="174" spans="1:2" ht="12.75">
      <c r="A174">
        <v>26</v>
      </c>
      <c r="B174">
        <v>300</v>
      </c>
    </row>
    <row r="175" spans="1:2" ht="12.75">
      <c r="A175">
        <v>27</v>
      </c>
      <c r="B175">
        <v>300</v>
      </c>
    </row>
    <row r="176" spans="1:2" ht="12.75">
      <c r="A176">
        <v>28</v>
      </c>
      <c r="B176">
        <v>300</v>
      </c>
    </row>
    <row r="177" spans="1:2" ht="12.75">
      <c r="A177">
        <v>29</v>
      </c>
      <c r="B177">
        <v>300</v>
      </c>
    </row>
    <row r="178" spans="1:2" ht="12.75">
      <c r="A178">
        <v>30</v>
      </c>
      <c r="B178">
        <v>300</v>
      </c>
    </row>
    <row r="179" spans="1:2" ht="12.75">
      <c r="A179">
        <v>31</v>
      </c>
      <c r="B179">
        <v>300</v>
      </c>
    </row>
    <row r="180" spans="1:2" ht="12.75">
      <c r="A180">
        <v>32</v>
      </c>
      <c r="B180">
        <v>300</v>
      </c>
    </row>
    <row r="181" spans="1:2" ht="12.75">
      <c r="A181">
        <v>33</v>
      </c>
      <c r="B181">
        <v>300</v>
      </c>
    </row>
    <row r="182" spans="1:2" ht="12.75">
      <c r="A182">
        <v>34</v>
      </c>
      <c r="B182">
        <v>300</v>
      </c>
    </row>
    <row r="183" spans="1:2" ht="12.75">
      <c r="A183">
        <v>35</v>
      </c>
      <c r="B183">
        <v>300</v>
      </c>
    </row>
    <row r="184" spans="1:2" ht="12.75">
      <c r="A184">
        <v>36</v>
      </c>
      <c r="B184">
        <v>300</v>
      </c>
    </row>
    <row r="185" spans="1:2" ht="12.75">
      <c r="A185">
        <v>37</v>
      </c>
      <c r="B185">
        <v>300</v>
      </c>
    </row>
    <row r="186" spans="1:2" ht="12.75">
      <c r="A186">
        <v>38</v>
      </c>
      <c r="B186">
        <v>300</v>
      </c>
    </row>
    <row r="187" spans="1:2" ht="12.75">
      <c r="A187">
        <v>39</v>
      </c>
      <c r="B187">
        <v>300</v>
      </c>
    </row>
    <row r="188" spans="1:2" ht="12.75">
      <c r="A188">
        <v>40</v>
      </c>
      <c r="B188">
        <v>300</v>
      </c>
    </row>
    <row r="189" spans="1:2" ht="12.75">
      <c r="A189">
        <v>41</v>
      </c>
      <c r="B189">
        <v>300</v>
      </c>
    </row>
    <row r="190" spans="1:2" ht="12.75">
      <c r="A190">
        <v>42</v>
      </c>
      <c r="B190">
        <v>300</v>
      </c>
    </row>
    <row r="191" spans="1:2" ht="12.75">
      <c r="A191">
        <v>43</v>
      </c>
      <c r="B191">
        <v>300</v>
      </c>
    </row>
    <row r="192" spans="1:2" ht="12.75">
      <c r="A192">
        <v>44</v>
      </c>
      <c r="B192">
        <v>300</v>
      </c>
    </row>
    <row r="193" spans="1:2" ht="12.75">
      <c r="A193">
        <v>45</v>
      </c>
      <c r="B193">
        <v>300</v>
      </c>
    </row>
    <row r="194" spans="1:2" ht="12.75">
      <c r="A194">
        <v>46</v>
      </c>
      <c r="B194">
        <v>300</v>
      </c>
    </row>
    <row r="195" spans="1:2" ht="12.75">
      <c r="A195">
        <v>47</v>
      </c>
      <c r="B195">
        <v>300</v>
      </c>
    </row>
    <row r="196" spans="1:2" ht="12.75">
      <c r="A196">
        <v>48</v>
      </c>
      <c r="B196">
        <v>300</v>
      </c>
    </row>
    <row r="197" spans="1:2" ht="12.75">
      <c r="A197">
        <v>49</v>
      </c>
      <c r="B197">
        <v>300</v>
      </c>
    </row>
    <row r="198" spans="1:2" ht="12.75">
      <c r="A198">
        <v>50</v>
      </c>
      <c r="B198">
        <v>300</v>
      </c>
    </row>
    <row r="199" spans="1:2" ht="12.75">
      <c r="A199">
        <v>51</v>
      </c>
      <c r="B199">
        <v>300</v>
      </c>
    </row>
    <row r="200" spans="1:2" ht="12.75">
      <c r="A200">
        <v>52</v>
      </c>
      <c r="B200">
        <v>300</v>
      </c>
    </row>
    <row r="201" spans="1:2" ht="12.75">
      <c r="A201">
        <v>53</v>
      </c>
      <c r="B201">
        <v>300</v>
      </c>
    </row>
    <row r="202" spans="1:2" ht="12.75">
      <c r="A202">
        <v>54</v>
      </c>
      <c r="B202">
        <v>300</v>
      </c>
    </row>
    <row r="203" spans="1:2" ht="12.75">
      <c r="A203">
        <v>55</v>
      </c>
      <c r="B203">
        <v>300</v>
      </c>
    </row>
    <row r="204" spans="1:2" ht="12.75">
      <c r="A204">
        <v>56</v>
      </c>
      <c r="B204">
        <v>300</v>
      </c>
    </row>
    <row r="205" spans="1:2" ht="12.75">
      <c r="A205">
        <v>57</v>
      </c>
      <c r="B205">
        <v>300</v>
      </c>
    </row>
    <row r="206" spans="1:2" ht="12.75">
      <c r="A206">
        <v>58</v>
      </c>
      <c r="B206">
        <v>300</v>
      </c>
    </row>
    <row r="207" spans="1:2" ht="12.75">
      <c r="A207">
        <v>59</v>
      </c>
      <c r="B207">
        <v>300</v>
      </c>
    </row>
    <row r="208" spans="1:2" ht="12.75">
      <c r="A208">
        <v>60</v>
      </c>
      <c r="B208">
        <v>300</v>
      </c>
    </row>
    <row r="209" spans="1:2" ht="12.75">
      <c r="A209">
        <v>61</v>
      </c>
      <c r="B209">
        <v>300</v>
      </c>
    </row>
    <row r="210" spans="1:2" ht="12.75">
      <c r="A210">
        <v>62</v>
      </c>
      <c r="B210">
        <v>300</v>
      </c>
    </row>
    <row r="211" spans="1:2" ht="12.75">
      <c r="A211">
        <v>63</v>
      </c>
      <c r="B211">
        <v>300</v>
      </c>
    </row>
    <row r="212" spans="1:2" ht="12.75">
      <c r="A212">
        <v>64</v>
      </c>
      <c r="B212">
        <v>300</v>
      </c>
    </row>
    <row r="213" spans="1:2" ht="12.75">
      <c r="A213">
        <v>65</v>
      </c>
      <c r="B213">
        <v>300</v>
      </c>
    </row>
    <row r="214" spans="1:2" ht="12.75">
      <c r="A214">
        <v>66</v>
      </c>
      <c r="B214">
        <v>300</v>
      </c>
    </row>
    <row r="215" spans="1:2" ht="12.75">
      <c r="A215">
        <v>67</v>
      </c>
      <c r="B215">
        <v>300</v>
      </c>
    </row>
    <row r="216" spans="1:2" ht="12.75">
      <c r="A216">
        <v>68</v>
      </c>
      <c r="B216">
        <v>300</v>
      </c>
    </row>
    <row r="217" spans="1:2" ht="12.75">
      <c r="A217">
        <v>69</v>
      </c>
      <c r="B217">
        <v>300</v>
      </c>
    </row>
    <row r="218" spans="1:2" ht="12.75">
      <c r="A218">
        <v>70</v>
      </c>
      <c r="B218">
        <v>300</v>
      </c>
    </row>
    <row r="219" spans="1:2" ht="12.75">
      <c r="A219">
        <v>71</v>
      </c>
      <c r="B219">
        <v>300</v>
      </c>
    </row>
    <row r="220" spans="1:2" ht="12.75">
      <c r="A220">
        <v>72</v>
      </c>
      <c r="B220">
        <v>300</v>
      </c>
    </row>
    <row r="221" spans="1:2" ht="12.75">
      <c r="A221">
        <v>73</v>
      </c>
      <c r="B221">
        <v>300</v>
      </c>
    </row>
    <row r="222" spans="1:2" ht="12.75">
      <c r="A222">
        <v>74</v>
      </c>
      <c r="B222">
        <v>300</v>
      </c>
    </row>
    <row r="223" spans="1:2" ht="12.75">
      <c r="A223">
        <v>75</v>
      </c>
      <c r="B223">
        <v>300</v>
      </c>
    </row>
    <row r="224" spans="1:2" ht="12.75">
      <c r="A224">
        <v>76</v>
      </c>
      <c r="B224">
        <v>300</v>
      </c>
    </row>
    <row r="225" spans="1:2" ht="12.75">
      <c r="A225">
        <v>77</v>
      </c>
      <c r="B225">
        <v>300</v>
      </c>
    </row>
    <row r="226" spans="1:2" ht="12.75">
      <c r="A226">
        <v>78</v>
      </c>
      <c r="B226">
        <v>300</v>
      </c>
    </row>
    <row r="227" spans="1:2" ht="12.75">
      <c r="A227">
        <v>79</v>
      </c>
      <c r="B227">
        <v>300</v>
      </c>
    </row>
    <row r="228" spans="1:2" ht="12.75">
      <c r="A228">
        <v>80</v>
      </c>
      <c r="B228">
        <v>300</v>
      </c>
    </row>
    <row r="229" spans="1:2" ht="12.75">
      <c r="A229">
        <v>81</v>
      </c>
      <c r="B229">
        <v>300</v>
      </c>
    </row>
    <row r="230" spans="1:2" ht="12.75">
      <c r="A230">
        <v>82</v>
      </c>
      <c r="B230">
        <v>300</v>
      </c>
    </row>
    <row r="231" spans="1:9" ht="12.75">
      <c r="A231">
        <v>83</v>
      </c>
      <c r="B231">
        <v>300</v>
      </c>
      <c r="I231" t="s">
        <v>127</v>
      </c>
    </row>
    <row r="232" spans="1:27" ht="12.75">
      <c r="A232">
        <v>84</v>
      </c>
      <c r="B232">
        <v>300</v>
      </c>
      <c r="I232">
        <v>1</v>
      </c>
      <c r="J232">
        <v>2</v>
      </c>
      <c r="K232">
        <v>3</v>
      </c>
      <c r="L232">
        <v>4</v>
      </c>
      <c r="M232">
        <v>5</v>
      </c>
      <c r="N232">
        <v>6</v>
      </c>
      <c r="O232">
        <v>7</v>
      </c>
      <c r="P232">
        <v>8</v>
      </c>
      <c r="Q232">
        <v>9</v>
      </c>
      <c r="R232" t="s">
        <v>128</v>
      </c>
      <c r="S232">
        <v>10</v>
      </c>
      <c r="T232">
        <v>11</v>
      </c>
      <c r="U232">
        <v>12</v>
      </c>
      <c r="V232">
        <v>13</v>
      </c>
      <c r="W232">
        <v>14</v>
      </c>
      <c r="X232">
        <v>15</v>
      </c>
      <c r="Y232">
        <v>16</v>
      </c>
      <c r="Z232">
        <v>17</v>
      </c>
      <c r="AA232">
        <v>18</v>
      </c>
    </row>
    <row r="233" spans="1:27" ht="12.75">
      <c r="A233">
        <v>85</v>
      </c>
      <c r="B233">
        <v>300</v>
      </c>
      <c r="I233" s="6" t="e">
        <f>(IF((#REF!-#REF!)&lt;0,#REF!,IF((#REF!-#REF!)&lt;18,#REF!-1,IF((#REF!-#REF!)&lt;36,#REF!-2,#REF!-3))))</f>
        <v>#REF!</v>
      </c>
      <c r="J233" s="6" t="e">
        <f>(IF((#REF!-#REF!)&lt;0,#REF!,IF((#REF!-#REF!)&lt;18,#REF!-1,IF((#REF!-#REF!)&lt;36,#REF!-2,#REF!-3))))</f>
        <v>#REF!</v>
      </c>
      <c r="K233" s="6" t="e">
        <f>(IF((#REF!-#REF!)&lt;0,#REF!,IF((#REF!-#REF!)&lt;18,#REF!-1,IF((#REF!-#REF!)&lt;36,#REF!-2,#REF!-3))))</f>
        <v>#REF!</v>
      </c>
      <c r="L233" s="6" t="e">
        <f>(IF((#REF!-#REF!)&lt;0,#REF!,IF((#REF!-#REF!)&lt;18,#REF!-1,IF((#REF!-#REF!)&lt;36,#REF!-2,#REF!-3))))</f>
        <v>#REF!</v>
      </c>
      <c r="M233" s="6" t="e">
        <f>(IF((#REF!-#REF!)&lt;0,#REF!,IF((#REF!-#REF!)&lt;18,#REF!-1,IF((#REF!-#REF!)&lt;36,#REF!-2,#REF!-3))))</f>
        <v>#REF!</v>
      </c>
      <c r="N233" s="6" t="e">
        <f>(IF((#REF!-#REF!)&lt;0,#REF!,IF((#REF!-#REF!)&lt;18,#REF!-1,IF((#REF!-#REF!)&lt;36,#REF!-2,#REF!-3))))</f>
        <v>#REF!</v>
      </c>
      <c r="O233" s="6" t="e">
        <f>(IF((#REF!-#REF!)&lt;0,#REF!,IF((#REF!-#REF!)&lt;18,#REF!-1,IF((#REF!-#REF!)&lt;36,#REF!-2,#REF!-3))))</f>
        <v>#REF!</v>
      </c>
      <c r="P233" s="6" t="e">
        <f>(IF((#REF!-#REF!)&lt;0,#REF!,IF((#REF!-#REF!)&lt;18,#REF!-1,IF((#REF!-#REF!)&lt;36,#REF!-2,#REF!-3))))</f>
        <v>#REF!</v>
      </c>
      <c r="Q233" s="6" t="e">
        <f>(IF((#REF!-#REF!)&lt;0,#REF!,IF((#REF!-#REF!)&lt;18,#REF!-1,IF((#REF!-#REF!)&lt;36,#REF!-2,#REF!-3))))</f>
        <v>#REF!</v>
      </c>
      <c r="R233" s="6" t="e">
        <f>SUM(I233:Q233)</f>
        <v>#REF!</v>
      </c>
      <c r="S233" s="6" t="e">
        <f>(IF((#REF!-#REF!)&lt;0,#REF!,IF((#REF!-#REF!)&lt;18,#REF!-1,IF((#REF!-#REF!)&lt;36,#REF!-2,#REF!-3))))</f>
        <v>#REF!</v>
      </c>
      <c r="T233" s="6" t="e">
        <f>(IF((#REF!-#REF!)&lt;0,#REF!,IF((#REF!-#REF!)&lt;18,#REF!-1,IF((#REF!-#REF!)&lt;36,#REF!-2,#REF!-3))))</f>
        <v>#REF!</v>
      </c>
      <c r="U233" s="6" t="e">
        <f>(IF((#REF!-#REF!)&lt;0,#REF!,IF((#REF!-#REF!)&lt;18,#REF!-1,IF((#REF!-#REF!)&lt;36,#REF!-2,#REF!-3))))</f>
        <v>#REF!</v>
      </c>
      <c r="V233" s="6" t="e">
        <f>(IF((#REF!-#REF!)&lt;0,#REF!,IF((#REF!-#REF!)&lt;18,#REF!-1,IF((#REF!-#REF!)&lt;36,#REF!-2,#REF!-3))))</f>
        <v>#REF!</v>
      </c>
      <c r="W233" s="6" t="e">
        <f>(IF((#REF!-#REF!)&lt;0,#REF!,IF((#REF!-#REF!)&lt;18,#REF!-1,IF((#REF!-#REF!)&lt;36,#REF!-2,#REF!-3))))</f>
        <v>#REF!</v>
      </c>
      <c r="X233" s="6" t="e">
        <f>(IF((#REF!-#REF!)&lt;0,#REF!,IF((#REF!-#REF!)&lt;18,#REF!-1,IF((#REF!-#REF!)&lt;36,#REF!-2,#REF!-3))))</f>
        <v>#REF!</v>
      </c>
      <c r="Y233" s="6" t="e">
        <f>(IF((#REF!-#REF!)&lt;0,#REF!,IF((#REF!-#REF!)&lt;18,#REF!-1,IF((#REF!-#REF!)&lt;36,#REF!-2,#REF!-3))))</f>
        <v>#REF!</v>
      </c>
      <c r="Z233" s="6" t="e">
        <f>(IF((#REF!-#REF!)&lt;0,#REF!,IF((#REF!-#REF!)&lt;18,#REF!-1,IF((#REF!-#REF!)&lt;36,#REF!-2,#REF!-3))))</f>
        <v>#REF!</v>
      </c>
      <c r="AA233" s="6" t="e">
        <f>(IF((#REF!-#REF!)&lt;0,#REF!,IF((#REF!-#REF!)&lt;18,#REF!-1,IF((#REF!-#REF!)&lt;36,#REF!-2,#REF!-3))))</f>
        <v>#REF!</v>
      </c>
    </row>
    <row r="234" spans="1:2" ht="12.75">
      <c r="A234">
        <v>86</v>
      </c>
      <c r="B234">
        <v>300</v>
      </c>
    </row>
    <row r="235" spans="1:2" ht="12.75">
      <c r="A235">
        <v>87</v>
      </c>
      <c r="B235">
        <v>300</v>
      </c>
    </row>
    <row r="236" spans="1:2" ht="12.75">
      <c r="A236">
        <v>88</v>
      </c>
      <c r="B236">
        <v>300</v>
      </c>
    </row>
    <row r="237" spans="1:2" ht="12.75">
      <c r="A237">
        <v>89</v>
      </c>
      <c r="B237">
        <v>300</v>
      </c>
    </row>
    <row r="238" spans="1:2" ht="12.75">
      <c r="A238">
        <v>90</v>
      </c>
      <c r="B238">
        <v>300</v>
      </c>
    </row>
    <row r="239" spans="1:2" ht="12.75">
      <c r="A239">
        <v>91</v>
      </c>
      <c r="B239">
        <v>300</v>
      </c>
    </row>
    <row r="240" spans="1:2" ht="12.75">
      <c r="A240">
        <v>92</v>
      </c>
      <c r="B240">
        <v>300</v>
      </c>
    </row>
    <row r="241" spans="1:2" ht="12.75">
      <c r="A241">
        <v>93</v>
      </c>
      <c r="B241">
        <v>300</v>
      </c>
    </row>
    <row r="242" spans="1:2" ht="12.75">
      <c r="A242">
        <v>94</v>
      </c>
      <c r="B242">
        <v>300</v>
      </c>
    </row>
    <row r="243" spans="1:2" ht="12.75">
      <c r="A243">
        <v>95</v>
      </c>
      <c r="B243">
        <v>300</v>
      </c>
    </row>
    <row r="244" spans="1:2" ht="12.75">
      <c r="A244">
        <v>96</v>
      </c>
      <c r="B244">
        <v>300</v>
      </c>
    </row>
    <row r="245" spans="1:2" ht="12.75">
      <c r="A245">
        <v>97</v>
      </c>
      <c r="B245">
        <v>300</v>
      </c>
    </row>
    <row r="246" spans="1:2" ht="12.75">
      <c r="A246">
        <v>98</v>
      </c>
      <c r="B246">
        <v>300</v>
      </c>
    </row>
    <row r="247" spans="1:2" ht="12.75">
      <c r="A247">
        <v>99</v>
      </c>
      <c r="B247">
        <v>300</v>
      </c>
    </row>
    <row r="248" spans="1:2" ht="12.75">
      <c r="A248">
        <v>100</v>
      </c>
      <c r="B248">
        <v>300</v>
      </c>
    </row>
    <row r="249" spans="1:2" ht="12.75">
      <c r="A249">
        <v>101</v>
      </c>
      <c r="B249">
        <v>300</v>
      </c>
    </row>
    <row r="250" spans="1:2" ht="12.75">
      <c r="A250">
        <v>102</v>
      </c>
      <c r="B250">
        <v>300</v>
      </c>
    </row>
    <row r="251" spans="1:2" ht="12.75">
      <c r="A251">
        <v>103</v>
      </c>
      <c r="B251">
        <v>300</v>
      </c>
    </row>
    <row r="252" spans="1:2" ht="12.75">
      <c r="A252">
        <v>104</v>
      </c>
      <c r="B252">
        <v>300</v>
      </c>
    </row>
    <row r="253" spans="1:2" ht="12.75">
      <c r="A253">
        <v>105</v>
      </c>
      <c r="B253">
        <v>300</v>
      </c>
    </row>
    <row r="254" spans="1:2" ht="12.75">
      <c r="A254">
        <v>106</v>
      </c>
      <c r="B254">
        <v>300</v>
      </c>
    </row>
    <row r="255" spans="1:2" ht="12.75">
      <c r="A255">
        <v>107</v>
      </c>
      <c r="B255">
        <v>300</v>
      </c>
    </row>
    <row r="256" spans="1:2" ht="12.75">
      <c r="A256">
        <v>108</v>
      </c>
      <c r="B256">
        <v>300</v>
      </c>
    </row>
    <row r="257" spans="1:2" ht="12.75">
      <c r="A257">
        <v>109</v>
      </c>
      <c r="B257">
        <v>300</v>
      </c>
    </row>
    <row r="258" spans="1:2" ht="12.75">
      <c r="A258">
        <v>110</v>
      </c>
      <c r="B258">
        <v>300</v>
      </c>
    </row>
    <row r="259" spans="1:2" ht="12.75">
      <c r="A259">
        <v>111</v>
      </c>
      <c r="B259">
        <v>300</v>
      </c>
    </row>
    <row r="260" spans="1:2" ht="12.75">
      <c r="A260">
        <v>112</v>
      </c>
      <c r="B260">
        <v>300</v>
      </c>
    </row>
    <row r="261" spans="1:2" ht="12.75">
      <c r="A261">
        <v>113</v>
      </c>
      <c r="B261">
        <v>300</v>
      </c>
    </row>
    <row r="262" spans="1:2" ht="12.75">
      <c r="A262">
        <v>114</v>
      </c>
      <c r="B262">
        <v>300</v>
      </c>
    </row>
    <row r="263" spans="1:2" ht="12.75">
      <c r="A263">
        <v>115</v>
      </c>
      <c r="B263">
        <v>300</v>
      </c>
    </row>
    <row r="264" spans="1:2" ht="12.75">
      <c r="A264">
        <v>116</v>
      </c>
      <c r="B264">
        <v>300</v>
      </c>
    </row>
    <row r="265" spans="1:2" ht="12.75">
      <c r="A265">
        <v>117</v>
      </c>
      <c r="B265">
        <v>300</v>
      </c>
    </row>
    <row r="266" spans="1:2" ht="12.75">
      <c r="A266">
        <v>118</v>
      </c>
      <c r="B266">
        <v>300</v>
      </c>
    </row>
    <row r="267" spans="1:2" ht="12.75">
      <c r="A267">
        <v>119</v>
      </c>
      <c r="B267">
        <v>300</v>
      </c>
    </row>
    <row r="268" spans="1:2" ht="12.75">
      <c r="A268">
        <v>120</v>
      </c>
      <c r="B268">
        <v>300</v>
      </c>
    </row>
    <row r="1129" ht="12.75">
      <c r="F1129">
        <v>84</v>
      </c>
    </row>
  </sheetData>
  <sheetProtection/>
  <mergeCells count="5">
    <mergeCell ref="E1:F1"/>
    <mergeCell ref="E14:F14"/>
    <mergeCell ref="E15:F15"/>
    <mergeCell ref="G15:H15"/>
    <mergeCell ref="B16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21.8515625" style="0" customWidth="1"/>
    <col min="4" max="5" width="16.7109375" style="0" customWidth="1"/>
    <col min="6" max="6" width="13.28125" style="0" customWidth="1"/>
    <col min="7" max="7" width="10.57421875" style="0" customWidth="1"/>
  </cols>
  <sheetData>
    <row r="1" spans="2:4" ht="15">
      <c r="B1" s="49" t="s">
        <v>129</v>
      </c>
      <c r="C1" s="50"/>
      <c r="D1" s="50"/>
    </row>
    <row r="2" spans="2:4" ht="15">
      <c r="B2" s="51" t="s">
        <v>130</v>
      </c>
      <c r="C2" s="50"/>
      <c r="D2" s="50"/>
    </row>
    <row r="3" spans="2:4" ht="15">
      <c r="B3" s="52" t="s">
        <v>131</v>
      </c>
      <c r="C3" s="50"/>
      <c r="D3" s="50"/>
    </row>
    <row r="5" spans="1:7" ht="12.75">
      <c r="A5" s="53" t="s">
        <v>132</v>
      </c>
      <c r="B5" s="53"/>
      <c r="C5" s="53"/>
      <c r="D5" s="53"/>
      <c r="E5" s="53"/>
      <c r="F5" s="53"/>
      <c r="G5" s="5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5" t="s">
        <v>84</v>
      </c>
      <c r="B7" s="56" t="s">
        <v>133</v>
      </c>
      <c r="C7" s="56" t="s">
        <v>86</v>
      </c>
      <c r="D7" s="56"/>
      <c r="E7" s="56"/>
      <c r="F7" s="56" t="s">
        <v>134</v>
      </c>
      <c r="G7" s="57" t="s">
        <v>135</v>
      </c>
    </row>
    <row r="8" spans="1:7" ht="12.75">
      <c r="A8" s="54"/>
      <c r="B8" s="54"/>
      <c r="C8" s="54"/>
      <c r="D8" s="54"/>
      <c r="E8" s="54"/>
      <c r="F8" s="54"/>
      <c r="G8" s="54"/>
    </row>
    <row r="9" spans="1:7" ht="12.75">
      <c r="A9" s="58">
        <v>1</v>
      </c>
      <c r="B9" s="59">
        <v>4</v>
      </c>
      <c r="C9" s="60" t="s">
        <v>136</v>
      </c>
      <c r="D9" s="59"/>
      <c r="E9" s="59"/>
      <c r="F9" s="61">
        <v>108</v>
      </c>
      <c r="G9" s="62">
        <v>60</v>
      </c>
    </row>
    <row r="10" spans="1:7" ht="12.75">
      <c r="A10" s="63">
        <v>1</v>
      </c>
      <c r="B10" s="64">
        <v>5</v>
      </c>
      <c r="C10" s="65" t="s">
        <v>137</v>
      </c>
      <c r="D10" s="64"/>
      <c r="E10" s="64"/>
      <c r="F10" s="66">
        <v>116</v>
      </c>
      <c r="G10" s="67">
        <v>20</v>
      </c>
    </row>
    <row r="11" spans="1:7" ht="12.75">
      <c r="A11" s="63">
        <v>1</v>
      </c>
      <c r="B11" s="64">
        <v>1</v>
      </c>
      <c r="C11" s="65" t="s">
        <v>138</v>
      </c>
      <c r="D11" s="64"/>
      <c r="E11" s="64"/>
      <c r="F11" s="66">
        <v>116</v>
      </c>
      <c r="G11" s="67">
        <v>20</v>
      </c>
    </row>
    <row r="12" spans="1:7" ht="12.75">
      <c r="A12" s="63">
        <v>1</v>
      </c>
      <c r="B12" s="64">
        <v>2</v>
      </c>
      <c r="C12" s="65" t="s">
        <v>139</v>
      </c>
      <c r="D12" s="64"/>
      <c r="E12" s="64"/>
      <c r="F12" s="66">
        <v>118</v>
      </c>
      <c r="G12" s="68"/>
    </row>
    <row r="13" spans="1:7" ht="12.75">
      <c r="A13" s="63">
        <v>1</v>
      </c>
      <c r="B13" s="64">
        <v>3</v>
      </c>
      <c r="C13" s="65" t="s">
        <v>140</v>
      </c>
      <c r="D13" s="64"/>
      <c r="E13" s="64"/>
      <c r="F13" s="66">
        <v>119</v>
      </c>
      <c r="G13" s="68"/>
    </row>
    <row r="14" spans="1:7" ht="12.75">
      <c r="A14" s="63">
        <v>1</v>
      </c>
      <c r="B14" s="64">
        <v>9</v>
      </c>
      <c r="C14" s="65" t="s">
        <v>141</v>
      </c>
      <c r="D14" s="64"/>
      <c r="E14" s="64"/>
      <c r="F14" s="66">
        <v>121</v>
      </c>
      <c r="G14" s="67" t="s">
        <v>69</v>
      </c>
    </row>
    <row r="15" spans="1:7" ht="12.75">
      <c r="A15" s="63">
        <v>1</v>
      </c>
      <c r="B15" s="64">
        <v>11</v>
      </c>
      <c r="C15" s="65" t="s">
        <v>142</v>
      </c>
      <c r="D15" s="64"/>
      <c r="E15" s="64"/>
      <c r="F15" s="66">
        <v>124</v>
      </c>
      <c r="G15" s="67" t="s">
        <v>69</v>
      </c>
    </row>
    <row r="16" spans="1:7" ht="12.75">
      <c r="A16" s="69">
        <v>2</v>
      </c>
      <c r="B16" s="70">
        <v>10</v>
      </c>
      <c r="C16" s="71" t="s">
        <v>143</v>
      </c>
      <c r="D16" s="70"/>
      <c r="E16" s="70"/>
      <c r="F16" s="72">
        <v>104</v>
      </c>
      <c r="G16" s="73">
        <v>60</v>
      </c>
    </row>
    <row r="17" spans="1:7" ht="12.75">
      <c r="A17" s="74">
        <v>2</v>
      </c>
      <c r="B17" s="75">
        <v>7</v>
      </c>
      <c r="C17" s="76" t="s">
        <v>144</v>
      </c>
      <c r="D17" s="75"/>
      <c r="E17" s="75"/>
      <c r="F17" s="77">
        <v>109</v>
      </c>
      <c r="G17" s="78">
        <v>40</v>
      </c>
    </row>
    <row r="18" spans="1:7" ht="12.75">
      <c r="A18" s="74">
        <v>2</v>
      </c>
      <c r="B18" s="75">
        <v>8</v>
      </c>
      <c r="C18" s="76" t="s">
        <v>145</v>
      </c>
      <c r="D18" s="75"/>
      <c r="E18" s="75"/>
      <c r="F18" s="77">
        <v>116</v>
      </c>
      <c r="G18" s="79"/>
    </row>
    <row r="19" spans="1:7" ht="12.75">
      <c r="A19" s="74">
        <v>2</v>
      </c>
      <c r="B19" s="75">
        <v>6</v>
      </c>
      <c r="C19" s="76" t="s">
        <v>146</v>
      </c>
      <c r="D19" s="75"/>
      <c r="E19" s="75"/>
      <c r="F19" s="77">
        <v>118</v>
      </c>
      <c r="G19" s="79"/>
    </row>
    <row r="20" spans="1:7" ht="12.75">
      <c r="A20" s="74">
        <v>2</v>
      </c>
      <c r="B20" s="75">
        <v>14</v>
      </c>
      <c r="C20" s="76" t="s">
        <v>147</v>
      </c>
      <c r="D20" s="75"/>
      <c r="E20" s="75"/>
      <c r="F20" s="77">
        <v>120</v>
      </c>
      <c r="G20" s="78" t="s">
        <v>69</v>
      </c>
    </row>
    <row r="21" spans="1:7" ht="12.75">
      <c r="A21" s="80">
        <v>2</v>
      </c>
      <c r="B21" s="81">
        <v>13</v>
      </c>
      <c r="C21" s="82" t="s">
        <v>148</v>
      </c>
      <c r="D21" s="81"/>
      <c r="E21" s="81"/>
      <c r="F21" s="77">
        <v>127</v>
      </c>
      <c r="G21" s="83" t="s">
        <v>69</v>
      </c>
    </row>
    <row r="22" ht="12.75">
      <c r="F22" s="84"/>
    </row>
    <row r="23" spans="1:10" ht="12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8:10" ht="12.75">
      <c r="H24" s="85"/>
      <c r="I24" s="85"/>
      <c r="J24" s="85"/>
    </row>
    <row r="25" spans="2:10" ht="23.25">
      <c r="B25" s="86" t="s">
        <v>149</v>
      </c>
      <c r="C25" s="84"/>
      <c r="D25" s="87" t="s">
        <v>135</v>
      </c>
      <c r="E25" s="88" t="s">
        <v>150</v>
      </c>
      <c r="F25" s="89" t="s">
        <v>135</v>
      </c>
      <c r="H25" s="85"/>
      <c r="I25" s="56"/>
      <c r="J25" s="85"/>
    </row>
    <row r="26" spans="2:10" ht="12.75">
      <c r="B26" s="90" t="s">
        <v>151</v>
      </c>
      <c r="C26" s="85" t="s">
        <v>12</v>
      </c>
      <c r="D26" s="91">
        <v>26</v>
      </c>
      <c r="E26" s="33" t="s">
        <v>29</v>
      </c>
      <c r="F26" s="92">
        <v>14</v>
      </c>
      <c r="H26" s="85"/>
      <c r="I26" s="93"/>
      <c r="J26" s="85"/>
    </row>
    <row r="27" spans="2:10" ht="12.75">
      <c r="B27" s="94" t="s">
        <v>152</v>
      </c>
      <c r="C27" s="85" t="s">
        <v>7</v>
      </c>
      <c r="D27" s="91">
        <v>10</v>
      </c>
      <c r="E27" s="85"/>
      <c r="F27" s="95"/>
      <c r="H27" s="85"/>
      <c r="I27" s="85"/>
      <c r="J27" s="85"/>
    </row>
    <row r="28" spans="2:10" ht="12.75">
      <c r="B28" s="94" t="s">
        <v>153</v>
      </c>
      <c r="C28" s="33" t="s">
        <v>40</v>
      </c>
      <c r="D28" s="91">
        <v>10</v>
      </c>
      <c r="E28" s="96" t="s">
        <v>154</v>
      </c>
      <c r="F28" s="95"/>
      <c r="H28" s="85"/>
      <c r="I28" s="85"/>
      <c r="J28" s="85"/>
    </row>
    <row r="29" spans="2:10" ht="12.75">
      <c r="B29" s="94" t="s">
        <v>155</v>
      </c>
      <c r="C29" s="33" t="s">
        <v>5</v>
      </c>
      <c r="D29" s="91">
        <v>10</v>
      </c>
      <c r="E29" s="33" t="s">
        <v>40</v>
      </c>
      <c r="F29" s="92">
        <v>5</v>
      </c>
      <c r="I29" s="85"/>
      <c r="J29" s="85"/>
    </row>
    <row r="30" spans="2:10" ht="12.75">
      <c r="B30" s="97" t="s">
        <v>69</v>
      </c>
      <c r="C30" s="98" t="s">
        <v>69</v>
      </c>
      <c r="D30" s="98" t="s">
        <v>69</v>
      </c>
      <c r="E30" s="99" t="s">
        <v>69</v>
      </c>
      <c r="F30" s="100"/>
      <c r="G30" s="85"/>
      <c r="I30" s="85"/>
      <c r="J30" s="85"/>
    </row>
    <row r="31" spans="9:10" ht="12.75">
      <c r="I31" s="85"/>
      <c r="J31" s="85"/>
    </row>
    <row r="32" spans="1:10" ht="12.75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.75">
      <c r="A33" s="85"/>
      <c r="B33" s="85"/>
      <c r="C33" s="85"/>
      <c r="D33" s="85"/>
      <c r="E33" s="85"/>
      <c r="F33" s="85"/>
      <c r="G33" s="85"/>
      <c r="H33" s="85"/>
      <c r="I33" s="85"/>
      <c r="J33" s="85"/>
    </row>
    <row r="34" spans="2:5" ht="15">
      <c r="B34" s="49" t="s">
        <v>69</v>
      </c>
      <c r="C34" s="50"/>
      <c r="D34" s="50"/>
      <c r="E34" s="50"/>
    </row>
  </sheetData>
  <sheetProtection/>
  <mergeCells count="4">
    <mergeCell ref="A5:G5"/>
    <mergeCell ref="A6:G6"/>
    <mergeCell ref="C7:E7"/>
    <mergeCell ref="A8:G8"/>
  </mergeCells>
  <printOptions/>
  <pageMargins left="0.7479166666666667" right="0.7479166666666667" top="0.5" bottom="0.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44"/>
  <sheetViews>
    <sheetView tabSelected="1" workbookViewId="0" topLeftCell="A1">
      <selection activeCell="D138" sqref="D138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4.7109375" style="0" customWidth="1"/>
    <col min="4" max="4" width="15.7109375" style="0" customWidth="1"/>
    <col min="5" max="5" width="4.8515625" style="5" customWidth="1"/>
    <col min="6" max="6" width="6.7109375" style="0" customWidth="1"/>
    <col min="7" max="7" width="7.00390625" style="0" customWidth="1"/>
    <col min="8" max="8" width="4.140625" style="0" customWidth="1"/>
    <col min="9" max="16" width="3.421875" style="0" customWidth="1"/>
    <col min="17" max="17" width="3.8515625" style="0" customWidth="1"/>
    <col min="18" max="26" width="3.421875" style="0" customWidth="1"/>
    <col min="27" max="27" width="4.00390625" style="0" customWidth="1"/>
    <col min="28" max="28" width="5.28125" style="0" customWidth="1"/>
    <col min="29" max="29" width="4.7109375" style="0" customWidth="1"/>
    <col min="30" max="32" width="6.28125" style="0" customWidth="1"/>
    <col min="33" max="33" width="8.7109375" style="0" customWidth="1"/>
    <col min="34" max="52" width="3.421875" style="0" customWidth="1"/>
    <col min="53" max="53" width="8.7109375" style="0" customWidth="1"/>
  </cols>
  <sheetData>
    <row r="1" spans="1:7" ht="12.75">
      <c r="A1" t="s">
        <v>69</v>
      </c>
      <c r="B1" s="101" t="str">
        <f>EventName</f>
        <v>4-person Medley</v>
      </c>
      <c r="C1" s="101"/>
      <c r="D1" s="101"/>
      <c r="E1" s="102"/>
      <c r="F1" s="103"/>
      <c r="G1" t="s">
        <v>69</v>
      </c>
    </row>
    <row r="2" spans="2:6" ht="12.75">
      <c r="B2" s="104" t="str">
        <f>Course</f>
        <v>Waverly Woods</v>
      </c>
      <c r="C2" s="104"/>
      <c r="D2" s="104"/>
      <c r="E2" s="102"/>
      <c r="F2" s="4"/>
    </row>
    <row r="3" spans="1:22" ht="12.75">
      <c r="A3" s="105" t="s">
        <v>156</v>
      </c>
      <c r="B3" s="105"/>
      <c r="C3" s="106"/>
      <c r="D3" s="106"/>
      <c r="E3" s="106"/>
      <c r="F3" s="42"/>
      <c r="G3" s="42"/>
      <c r="H3" s="42"/>
      <c r="I3" s="42"/>
      <c r="K3" s="107" t="s">
        <v>157</v>
      </c>
      <c r="L3" s="107"/>
      <c r="M3" s="107"/>
      <c r="N3" s="108"/>
      <c r="O3" s="108"/>
      <c r="S3" s="107" t="s">
        <v>62</v>
      </c>
      <c r="T3" s="107"/>
      <c r="U3" s="108"/>
      <c r="V3" s="108"/>
    </row>
    <row r="4" spans="2:22" ht="12.75">
      <c r="B4" s="1"/>
      <c r="C4" s="1"/>
      <c r="E4" s="109"/>
      <c r="F4" s="110" t="s">
        <v>158</v>
      </c>
      <c r="G4" s="111" t="s">
        <v>77</v>
      </c>
      <c r="H4" s="4"/>
      <c r="I4" s="4"/>
      <c r="K4" s="112" t="s">
        <v>159</v>
      </c>
      <c r="L4" s="112"/>
      <c r="M4" s="113" t="s">
        <v>160</v>
      </c>
      <c r="N4" s="113"/>
      <c r="O4" s="47"/>
      <c r="R4" s="56" t="s">
        <v>159</v>
      </c>
      <c r="S4" s="56"/>
      <c r="T4" s="113" t="s">
        <v>160</v>
      </c>
      <c r="U4" s="113"/>
      <c r="V4" s="47"/>
    </row>
    <row r="5" spans="1:22" ht="12.75">
      <c r="A5" s="50" t="s">
        <v>161</v>
      </c>
      <c r="B5" s="1"/>
      <c r="C5" s="1"/>
      <c r="E5" s="109"/>
      <c r="F5" s="114">
        <v>1</v>
      </c>
      <c r="G5" s="115" t="s">
        <v>66</v>
      </c>
      <c r="H5" s="4"/>
      <c r="I5" s="4"/>
      <c r="K5" s="116">
        <f>MnRtT1</f>
        <v>71.4</v>
      </c>
      <c r="L5" s="116"/>
      <c r="M5" s="117">
        <f>WmnRtT1</f>
        <v>0</v>
      </c>
      <c r="N5" s="117"/>
      <c r="O5" s="47"/>
      <c r="R5" s="116">
        <f>MnSlpT1</f>
        <v>129</v>
      </c>
      <c r="S5" s="116"/>
      <c r="T5" s="117">
        <f>WmnSlpT1</f>
        <v>0</v>
      </c>
      <c r="U5" s="117"/>
      <c r="V5" s="47"/>
    </row>
    <row r="6" spans="1:22" ht="12.75">
      <c r="A6" s="1" t="s">
        <v>162</v>
      </c>
      <c r="B6" s="1"/>
      <c r="C6" s="1"/>
      <c r="E6" s="109"/>
      <c r="F6" s="114">
        <v>2</v>
      </c>
      <c r="G6" s="115" t="str">
        <f>Tee2</f>
        <v>White</v>
      </c>
      <c r="H6" s="4"/>
      <c r="I6" s="4"/>
      <c r="K6" s="116">
        <f>MnRtT2</f>
        <v>70.4</v>
      </c>
      <c r="L6" s="116"/>
      <c r="M6" s="117">
        <f>WmnRtT2</f>
        <v>0</v>
      </c>
      <c r="N6" s="117"/>
      <c r="O6" s="47"/>
      <c r="R6" s="116">
        <f>MnSlpT2</f>
        <v>124</v>
      </c>
      <c r="S6" s="116"/>
      <c r="T6" s="117">
        <f>WmnSlpT2</f>
        <v>0</v>
      </c>
      <c r="U6" s="117"/>
      <c r="V6" s="47"/>
    </row>
    <row r="7" spans="1:22" ht="12.75">
      <c r="A7" s="118" t="s">
        <v>163</v>
      </c>
      <c r="B7" s="119" t="s">
        <v>164</v>
      </c>
      <c r="C7" s="1"/>
      <c r="D7" t="s">
        <v>69</v>
      </c>
      <c r="E7" s="109"/>
      <c r="F7" s="114">
        <v>3</v>
      </c>
      <c r="G7" s="115" t="str">
        <f>Tee3</f>
        <v>Gold</v>
      </c>
      <c r="H7" s="4"/>
      <c r="I7" s="4"/>
      <c r="K7" s="116">
        <f>MnRtT3</f>
        <v>67.3</v>
      </c>
      <c r="L7" s="116"/>
      <c r="M7" s="117" t="str">
        <f>WmnRtT3</f>
        <v> </v>
      </c>
      <c r="N7" s="117"/>
      <c r="O7" s="47"/>
      <c r="R7" s="116">
        <f>MnSlpT3</f>
        <v>113</v>
      </c>
      <c r="S7" s="116"/>
      <c r="T7" s="117" t="str">
        <f>WmnSlpT3</f>
        <v> </v>
      </c>
      <c r="U7" s="117"/>
      <c r="V7" s="47"/>
    </row>
    <row r="8" spans="1:22" ht="12.75">
      <c r="A8" s="118" t="s">
        <v>70</v>
      </c>
      <c r="B8" s="119" t="s">
        <v>165</v>
      </c>
      <c r="C8" s="1"/>
      <c r="E8" s="109"/>
      <c r="F8" s="114">
        <v>4</v>
      </c>
      <c r="G8" s="115" t="str">
        <f>Tee4</f>
        <v>Red</v>
      </c>
      <c r="H8" s="4"/>
      <c r="I8" s="4"/>
      <c r="K8" s="116">
        <f>MnRtT4</f>
        <v>0</v>
      </c>
      <c r="L8" s="116"/>
      <c r="M8" s="117">
        <f>WmnRtT4</f>
        <v>68.1</v>
      </c>
      <c r="N8" s="117"/>
      <c r="O8" s="47"/>
      <c r="R8" s="116">
        <f>MnSlpT4</f>
        <v>0</v>
      </c>
      <c r="S8" s="116"/>
      <c r="T8" s="117">
        <f>WmnSlpT4</f>
        <v>116</v>
      </c>
      <c r="U8" s="117"/>
      <c r="V8" s="47"/>
    </row>
    <row r="9" spans="1:22" ht="12.75">
      <c r="A9" s="1" t="s">
        <v>166</v>
      </c>
      <c r="B9" s="1"/>
      <c r="C9" s="1"/>
      <c r="E9" s="109"/>
      <c r="F9" s="114">
        <v>5</v>
      </c>
      <c r="G9" s="115" t="s">
        <v>69</v>
      </c>
      <c r="H9" s="4"/>
      <c r="I9" s="4"/>
      <c r="K9" s="116">
        <f>MnRtT5</f>
        <v>0</v>
      </c>
      <c r="L9" s="116"/>
      <c r="M9" s="117">
        <f>WmnRtT5</f>
        <v>0</v>
      </c>
      <c r="N9" s="117"/>
      <c r="O9" s="47"/>
      <c r="R9" s="116">
        <f>MnSlpT5</f>
        <v>0</v>
      </c>
      <c r="S9" s="116"/>
      <c r="T9" s="117">
        <f>WmnSlpT5</f>
        <v>0</v>
      </c>
      <c r="U9" s="117"/>
      <c r="V9" s="47"/>
    </row>
    <row r="10" spans="1:22" ht="12.75">
      <c r="A10" s="118" t="s">
        <v>67</v>
      </c>
      <c r="B10" s="119" t="s">
        <v>167</v>
      </c>
      <c r="C10" s="3"/>
      <c r="D10" s="120"/>
      <c r="E10" s="121"/>
      <c r="F10" s="120"/>
      <c r="G10" s="4"/>
      <c r="H10" s="4"/>
      <c r="I10" s="4"/>
      <c r="K10" s="112"/>
      <c r="L10" s="112"/>
      <c r="M10" s="56"/>
      <c r="N10" s="56"/>
      <c r="O10" s="47"/>
      <c r="R10" s="112"/>
      <c r="S10" s="112"/>
      <c r="T10" s="56"/>
      <c r="U10" s="56"/>
      <c r="V10" s="47"/>
    </row>
    <row r="11" spans="1:22" ht="12.75">
      <c r="A11" s="118" t="s">
        <v>68</v>
      </c>
      <c r="B11" s="119" t="s">
        <v>165</v>
      </c>
      <c r="C11" s="3"/>
      <c r="D11" s="122" t="s">
        <v>69</v>
      </c>
      <c r="E11" s="123"/>
      <c r="F11" s="122"/>
      <c r="G11" s="124"/>
      <c r="H11" s="124"/>
      <c r="I11" s="124"/>
      <c r="K11" s="125"/>
      <c r="L11" s="47"/>
      <c r="M11" s="47"/>
      <c r="N11" s="126"/>
      <c r="O11" s="47"/>
      <c r="S11" s="125"/>
      <c r="T11" s="47"/>
      <c r="U11" s="126"/>
      <c r="V11" s="47"/>
    </row>
    <row r="12" spans="1:28" ht="12.75">
      <c r="A12" s="118" t="s">
        <v>70</v>
      </c>
      <c r="B12" s="119" t="s">
        <v>168</v>
      </c>
      <c r="D12" s="3" t="s">
        <v>69</v>
      </c>
      <c r="E12" s="127"/>
      <c r="F12" s="3"/>
      <c r="G12" s="128" t="s">
        <v>169</v>
      </c>
      <c r="H12" s="128">
        <v>1</v>
      </c>
      <c r="I12" s="128">
        <v>2</v>
      </c>
      <c r="J12" s="128">
        <v>3</v>
      </c>
      <c r="K12" s="128">
        <v>4</v>
      </c>
      <c r="L12" s="128">
        <v>5</v>
      </c>
      <c r="M12" s="128">
        <v>6</v>
      </c>
      <c r="N12" s="128">
        <v>7</v>
      </c>
      <c r="O12" s="128">
        <v>8</v>
      </c>
      <c r="P12" s="128">
        <v>9</v>
      </c>
      <c r="Q12" s="129" t="s">
        <v>170</v>
      </c>
      <c r="R12" s="128">
        <v>10</v>
      </c>
      <c r="S12" s="128">
        <v>11</v>
      </c>
      <c r="T12" s="128">
        <v>12</v>
      </c>
      <c r="U12" s="128">
        <v>13</v>
      </c>
      <c r="V12" s="128">
        <v>14</v>
      </c>
      <c r="W12" s="128">
        <v>15</v>
      </c>
      <c r="X12" s="128">
        <v>16</v>
      </c>
      <c r="Y12" s="128">
        <v>17</v>
      </c>
      <c r="Z12" s="128">
        <v>18</v>
      </c>
      <c r="AA12" s="129" t="s">
        <v>171</v>
      </c>
      <c r="AB12" s="130" t="s">
        <v>172</v>
      </c>
    </row>
    <row r="13" spans="3:29" ht="23.25">
      <c r="C13" s="3"/>
      <c r="D13" s="3" t="s">
        <v>69</v>
      </c>
      <c r="E13" s="127"/>
      <c r="F13" s="3"/>
      <c r="G13" s="131" t="s">
        <v>173</v>
      </c>
      <c r="H13" s="132">
        <v>11</v>
      </c>
      <c r="I13" s="132">
        <v>5</v>
      </c>
      <c r="J13" s="132">
        <v>9</v>
      </c>
      <c r="K13" s="132">
        <v>7</v>
      </c>
      <c r="L13" s="132">
        <v>17</v>
      </c>
      <c r="M13" s="132">
        <v>15</v>
      </c>
      <c r="N13" s="132">
        <v>13</v>
      </c>
      <c r="O13" s="132">
        <v>3</v>
      </c>
      <c r="P13" s="132">
        <v>1</v>
      </c>
      <c r="Q13" s="132" t="s">
        <v>69</v>
      </c>
      <c r="R13" s="132">
        <v>18</v>
      </c>
      <c r="S13" s="132">
        <v>10</v>
      </c>
      <c r="T13" s="132">
        <v>6</v>
      </c>
      <c r="U13" s="132">
        <v>12</v>
      </c>
      <c r="V13" s="132">
        <v>2</v>
      </c>
      <c r="W13" s="132">
        <v>16</v>
      </c>
      <c r="X13" s="132">
        <v>4</v>
      </c>
      <c r="Y13" s="132">
        <v>14</v>
      </c>
      <c r="Z13" s="132">
        <v>8</v>
      </c>
      <c r="AA13" s="132" t="s">
        <v>69</v>
      </c>
      <c r="AB13" s="132" t="s">
        <v>69</v>
      </c>
      <c r="AC13" s="1"/>
    </row>
    <row r="14" spans="1:28" ht="23.25">
      <c r="A14" s="133"/>
      <c r="B14" s="134"/>
      <c r="C14" s="3"/>
      <c r="D14" t="s">
        <v>69</v>
      </c>
      <c r="G14" s="135" t="s">
        <v>174</v>
      </c>
      <c r="H14" s="136">
        <v>4</v>
      </c>
      <c r="I14" s="136">
        <v>5</v>
      </c>
      <c r="J14" s="136">
        <v>4</v>
      </c>
      <c r="K14" s="136">
        <v>4</v>
      </c>
      <c r="L14" s="136">
        <v>3</v>
      </c>
      <c r="M14" s="136">
        <v>4</v>
      </c>
      <c r="N14" s="136">
        <v>3</v>
      </c>
      <c r="O14" s="136">
        <v>5</v>
      </c>
      <c r="P14" s="136">
        <v>4</v>
      </c>
      <c r="Q14" s="136">
        <f>SUM(H14:P14)</f>
        <v>36</v>
      </c>
      <c r="R14" s="136">
        <v>4</v>
      </c>
      <c r="S14" s="136">
        <v>5</v>
      </c>
      <c r="T14" s="136">
        <v>4</v>
      </c>
      <c r="U14" s="136">
        <v>4</v>
      </c>
      <c r="V14" s="136">
        <v>3</v>
      </c>
      <c r="W14" s="136">
        <v>4</v>
      </c>
      <c r="X14" s="136">
        <v>3</v>
      </c>
      <c r="Y14" s="136">
        <v>4</v>
      </c>
      <c r="Z14" s="136">
        <v>5</v>
      </c>
      <c r="AA14" s="136">
        <f>SUM(R14:Z14)</f>
        <v>36</v>
      </c>
      <c r="AB14" s="136">
        <f>Q14+AA14</f>
        <v>72</v>
      </c>
    </row>
    <row r="15" spans="2:28" ht="23.25">
      <c r="B15" s="3"/>
      <c r="C15" s="3"/>
      <c r="G15" s="137" t="s">
        <v>175</v>
      </c>
      <c r="H15" s="132">
        <v>15</v>
      </c>
      <c r="I15" s="132">
        <v>3</v>
      </c>
      <c r="J15" s="132">
        <v>9</v>
      </c>
      <c r="K15" s="132">
        <v>7</v>
      </c>
      <c r="L15" s="132">
        <v>17</v>
      </c>
      <c r="M15" s="132">
        <v>11</v>
      </c>
      <c r="N15" s="132">
        <v>13</v>
      </c>
      <c r="O15" s="132">
        <v>1</v>
      </c>
      <c r="P15" s="132">
        <v>5</v>
      </c>
      <c r="Q15" s="132" t="s">
        <v>69</v>
      </c>
      <c r="R15" s="132">
        <v>16</v>
      </c>
      <c r="S15" s="132">
        <v>2</v>
      </c>
      <c r="T15" s="132">
        <v>6</v>
      </c>
      <c r="U15" s="132">
        <v>18</v>
      </c>
      <c r="V15" s="132">
        <v>8</v>
      </c>
      <c r="W15" s="132">
        <v>14</v>
      </c>
      <c r="X15" s="132">
        <v>10</v>
      </c>
      <c r="Y15" s="132">
        <v>12</v>
      </c>
      <c r="Z15" s="132">
        <v>4</v>
      </c>
      <c r="AA15" s="132" t="s">
        <v>69</v>
      </c>
      <c r="AB15" s="138" t="s">
        <v>69</v>
      </c>
    </row>
    <row r="16" spans="4:52" ht="23.25">
      <c r="D16" s="1" t="s">
        <v>176</v>
      </c>
      <c r="G16" s="139" t="s">
        <v>177</v>
      </c>
      <c r="H16" s="136">
        <v>4</v>
      </c>
      <c r="I16" s="136">
        <v>5</v>
      </c>
      <c r="J16" s="136">
        <v>4</v>
      </c>
      <c r="K16" s="136">
        <v>4</v>
      </c>
      <c r="L16" s="136">
        <v>3</v>
      </c>
      <c r="M16" s="136">
        <v>4</v>
      </c>
      <c r="N16" s="136">
        <v>3</v>
      </c>
      <c r="O16" s="136">
        <v>5</v>
      </c>
      <c r="P16" s="136">
        <v>4</v>
      </c>
      <c r="Q16" s="136">
        <f>SUM(H16:P16)</f>
        <v>36</v>
      </c>
      <c r="R16" s="136">
        <v>4</v>
      </c>
      <c r="S16" s="136">
        <v>5</v>
      </c>
      <c r="T16" s="136">
        <v>4</v>
      </c>
      <c r="U16" s="136">
        <v>4</v>
      </c>
      <c r="V16" s="136">
        <v>3</v>
      </c>
      <c r="W16" s="136">
        <v>4</v>
      </c>
      <c r="X16" s="136">
        <v>3</v>
      </c>
      <c r="Y16" s="136">
        <v>4</v>
      </c>
      <c r="Z16" s="136">
        <v>5</v>
      </c>
      <c r="AA16" s="136">
        <f>SUM(R16:Z16)</f>
        <v>36</v>
      </c>
      <c r="AB16" s="136">
        <f>Q16+AA16</f>
        <v>72</v>
      </c>
      <c r="AH16" s="56" t="s">
        <v>178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3" ht="39" customHeight="1">
      <c r="A17" s="140" t="s">
        <v>84</v>
      </c>
      <c r="B17" s="141" t="s">
        <v>179</v>
      </c>
      <c r="C17" s="140" t="s">
        <v>133</v>
      </c>
      <c r="D17" s="142" t="s">
        <v>180</v>
      </c>
      <c r="E17" s="143" t="s">
        <v>2</v>
      </c>
      <c r="F17" s="141" t="s">
        <v>181</v>
      </c>
      <c r="G17" s="141" t="s">
        <v>182</v>
      </c>
      <c r="H17" s="142">
        <v>1</v>
      </c>
      <c r="I17" s="142">
        <v>2</v>
      </c>
      <c r="J17" s="142">
        <v>3</v>
      </c>
      <c r="K17" s="142">
        <v>4</v>
      </c>
      <c r="L17" s="142">
        <v>5</v>
      </c>
      <c r="M17" s="142">
        <v>6</v>
      </c>
      <c r="N17" s="142">
        <v>7</v>
      </c>
      <c r="O17" s="142">
        <v>8</v>
      </c>
      <c r="P17" s="142">
        <v>9</v>
      </c>
      <c r="Q17" s="142" t="s">
        <v>170</v>
      </c>
      <c r="R17" s="142">
        <v>10</v>
      </c>
      <c r="S17" s="142">
        <v>11</v>
      </c>
      <c r="T17" s="142">
        <v>12</v>
      </c>
      <c r="U17" s="142">
        <v>13</v>
      </c>
      <c r="V17" s="142">
        <v>14</v>
      </c>
      <c r="W17" s="142">
        <v>15</v>
      </c>
      <c r="X17" s="142">
        <v>16</v>
      </c>
      <c r="Y17" s="142">
        <v>17</v>
      </c>
      <c r="Z17" s="142">
        <v>18</v>
      </c>
      <c r="AA17" s="142" t="s">
        <v>171</v>
      </c>
      <c r="AB17" s="142" t="s">
        <v>172</v>
      </c>
      <c r="AC17" s="144" t="s">
        <v>183</v>
      </c>
      <c r="AG17" t="s">
        <v>184</v>
      </c>
      <c r="AH17" s="1">
        <v>1</v>
      </c>
      <c r="AI17" s="1">
        <v>2</v>
      </c>
      <c r="AJ17" s="1">
        <v>3</v>
      </c>
      <c r="AK17" s="1">
        <v>4</v>
      </c>
      <c r="AL17" s="1">
        <v>5</v>
      </c>
      <c r="AM17" s="1">
        <v>6</v>
      </c>
      <c r="AN17" s="1">
        <v>7</v>
      </c>
      <c r="AO17" s="1">
        <v>8</v>
      </c>
      <c r="AP17" s="1">
        <v>9</v>
      </c>
      <c r="AQ17" s="1" t="s">
        <v>170</v>
      </c>
      <c r="AR17" s="1">
        <v>10</v>
      </c>
      <c r="AS17" s="1">
        <v>11</v>
      </c>
      <c r="AT17" s="1">
        <v>12</v>
      </c>
      <c r="AU17" s="1">
        <v>13</v>
      </c>
      <c r="AV17" s="1">
        <v>14</v>
      </c>
      <c r="AW17" s="1">
        <v>15</v>
      </c>
      <c r="AX17" s="1">
        <v>16</v>
      </c>
      <c r="AY17" s="1">
        <v>17</v>
      </c>
      <c r="AZ17" s="1">
        <v>18</v>
      </c>
      <c r="BA17" s="145" t="s">
        <v>185</v>
      </c>
    </row>
    <row r="18" spans="1:53" ht="12.75">
      <c r="A18" s="146">
        <v>1</v>
      </c>
      <c r="B18" s="146">
        <v>2</v>
      </c>
      <c r="C18" s="147">
        <v>1</v>
      </c>
      <c r="D18" s="148" t="str">
        <f>OutingSetup!D24</f>
        <v>Joe Keehan</v>
      </c>
      <c r="E18" s="149">
        <f>OutingSetup!E24</f>
        <v>9.9</v>
      </c>
      <c r="F18" s="146">
        <f aca="true" t="shared" si="0" ref="F18:F49">ROUND(IF((B18=1),($R$5/113)*E18,IF((B18=2),($R$6/113)*E18,IF((B18=3),($R$7/113)*E18,IF((B18=4),($T$8/113)*E18,($T$9/113)*E18)))),0)</f>
        <v>11</v>
      </c>
      <c r="G18" s="146">
        <f aca="true" t="shared" si="1" ref="G18:G25">F18+2</f>
        <v>13</v>
      </c>
      <c r="H18" s="146">
        <v>4</v>
      </c>
      <c r="I18" s="146">
        <v>5</v>
      </c>
      <c r="J18" s="146">
        <v>4</v>
      </c>
      <c r="K18" s="146">
        <v>4</v>
      </c>
      <c r="L18" s="146">
        <v>3</v>
      </c>
      <c r="M18" s="146">
        <v>4</v>
      </c>
      <c r="N18" s="146">
        <v>3</v>
      </c>
      <c r="O18" s="146">
        <v>6</v>
      </c>
      <c r="P18" s="146">
        <v>7</v>
      </c>
      <c r="Q18" s="46">
        <f aca="true" t="shared" si="2" ref="Q18:Q49">SUM(H18:P18)</f>
        <v>40</v>
      </c>
      <c r="R18" s="146">
        <v>4</v>
      </c>
      <c r="S18" s="146">
        <v>5</v>
      </c>
      <c r="T18" s="146">
        <v>5</v>
      </c>
      <c r="U18" s="146">
        <v>5</v>
      </c>
      <c r="V18" s="146">
        <v>4</v>
      </c>
      <c r="W18" s="146">
        <v>6</v>
      </c>
      <c r="X18" s="146">
        <v>3</v>
      </c>
      <c r="Y18" s="146">
        <v>5</v>
      </c>
      <c r="Z18" s="146">
        <v>5</v>
      </c>
      <c r="AA18" s="46">
        <f aca="true" t="shared" si="3" ref="AA18:AA49">SUM(R18:Z18)</f>
        <v>42</v>
      </c>
      <c r="AB18" s="46">
        <f aca="true" t="shared" si="4" ref="AB18:AB49">Q18+AA18</f>
        <v>82</v>
      </c>
      <c r="AC18" s="146">
        <f aca="true" t="shared" si="5" ref="AC18:AC49">RANK(AB18,$AB$18:$AB$69,1)</f>
        <v>3</v>
      </c>
      <c r="AG18" s="6">
        <f>(IF(($F18&lt;10),0,IF(($F18&lt;20),7,IF(($F18&lt;30),8,IF(($F18&lt;40),9,10)))))</f>
        <v>7</v>
      </c>
      <c r="AH18" s="6">
        <f aca="true" t="shared" si="6" ref="AH18:AP18">IF($AG18&lt;&gt;0,IF(H18&gt;$AG18,$AG18,H18),IF(H18&gt;H$14+2,H$14+2,H18))</f>
        <v>4</v>
      </c>
      <c r="AI18" s="6">
        <f t="shared" si="6"/>
        <v>5</v>
      </c>
      <c r="AJ18" s="6">
        <f t="shared" si="6"/>
        <v>4</v>
      </c>
      <c r="AK18" s="6">
        <f t="shared" si="6"/>
        <v>4</v>
      </c>
      <c r="AL18" s="6">
        <f t="shared" si="6"/>
        <v>3</v>
      </c>
      <c r="AM18" s="6">
        <f t="shared" si="6"/>
        <v>4</v>
      </c>
      <c r="AN18" s="6">
        <f t="shared" si="6"/>
        <v>3</v>
      </c>
      <c r="AO18" s="6">
        <f t="shared" si="6"/>
        <v>6</v>
      </c>
      <c r="AP18" s="6">
        <f t="shared" si="6"/>
        <v>7</v>
      </c>
      <c r="AR18" s="6">
        <f aca="true" t="shared" si="7" ref="AR18:AZ18">IF($AG18&lt;&gt;0,IF(R18&gt;$AG18,$AG18,R18),IF(R18&gt;R$14+2,R$14+2,R18))</f>
        <v>4</v>
      </c>
      <c r="AS18" s="6">
        <f t="shared" si="7"/>
        <v>5</v>
      </c>
      <c r="AT18" s="6">
        <f t="shared" si="7"/>
        <v>5</v>
      </c>
      <c r="AU18" s="6">
        <f t="shared" si="7"/>
        <v>5</v>
      </c>
      <c r="AV18" s="6">
        <f t="shared" si="7"/>
        <v>4</v>
      </c>
      <c r="AW18" s="6">
        <f t="shared" si="7"/>
        <v>6</v>
      </c>
      <c r="AX18" s="6">
        <f t="shared" si="7"/>
        <v>3</v>
      </c>
      <c r="AY18" s="6">
        <f t="shared" si="7"/>
        <v>5</v>
      </c>
      <c r="AZ18" s="6">
        <f t="shared" si="7"/>
        <v>5</v>
      </c>
      <c r="BA18" s="6">
        <f>SUM(AH18:AZ18)</f>
        <v>82</v>
      </c>
    </row>
    <row r="19" spans="1:53" s="2" customFormat="1" ht="12.75">
      <c r="A19" s="2">
        <v>1</v>
      </c>
      <c r="B19" s="2">
        <v>2</v>
      </c>
      <c r="C19" s="150">
        <v>1</v>
      </c>
      <c r="D19" s="151" t="str">
        <f>OutingSetup!D25</f>
        <v>Dan Vacca</v>
      </c>
      <c r="E19" s="152">
        <f>OutingSetup!E25</f>
        <v>19</v>
      </c>
      <c r="F19" s="2">
        <f t="shared" si="0"/>
        <v>21</v>
      </c>
      <c r="G19" s="2">
        <f t="shared" si="1"/>
        <v>23</v>
      </c>
      <c r="H19">
        <v>7</v>
      </c>
      <c r="I19">
        <v>6</v>
      </c>
      <c r="J19">
        <v>6</v>
      </c>
      <c r="K19">
        <v>4</v>
      </c>
      <c r="L19">
        <v>4</v>
      </c>
      <c r="M19">
        <v>4</v>
      </c>
      <c r="N19">
        <v>3</v>
      </c>
      <c r="O19">
        <v>6</v>
      </c>
      <c r="P19">
        <v>5</v>
      </c>
      <c r="Q19" s="46">
        <f t="shared" si="2"/>
        <v>45</v>
      </c>
      <c r="R19">
        <v>6</v>
      </c>
      <c r="S19">
        <v>7</v>
      </c>
      <c r="T19">
        <v>5</v>
      </c>
      <c r="U19">
        <v>5</v>
      </c>
      <c r="V19">
        <v>6</v>
      </c>
      <c r="W19">
        <v>6</v>
      </c>
      <c r="X19">
        <v>3</v>
      </c>
      <c r="Y19">
        <v>7</v>
      </c>
      <c r="Z19">
        <v>7</v>
      </c>
      <c r="AA19" s="46">
        <f t="shared" si="3"/>
        <v>52</v>
      </c>
      <c r="AB19" s="46">
        <f t="shared" si="4"/>
        <v>97</v>
      </c>
      <c r="AC19" s="2">
        <f t="shared" si="5"/>
        <v>29</v>
      </c>
      <c r="AG19" s="6">
        <f aca="true" t="shared" si="8" ref="AG19:AG69">(IF(($F19&lt;10),0,IF(($F19&lt;20),7,IF(($F19&lt;30),8,IF(($F19&lt;40),9,10)))))</f>
        <v>8</v>
      </c>
      <c r="AH19" s="6">
        <f aca="true" t="shared" si="9" ref="AH19:AH69">IF($AG19&lt;&gt;0,IF(H19&gt;$AG19,$AG19,H19),IF(H19&gt;H$14+2,H$14+2,H19))</f>
        <v>7</v>
      </c>
      <c r="AI19" s="6">
        <f aca="true" t="shared" si="10" ref="AI19:AI69">IF($AG19&lt;&gt;0,IF(I19&gt;$AG19,$AG19,I19),IF(I19&gt;I$14+2,I$14+2,I19))</f>
        <v>6</v>
      </c>
      <c r="AJ19" s="6">
        <f aca="true" t="shared" si="11" ref="AJ19:AJ69">IF($AG19&lt;&gt;0,IF(J19&gt;$AG19,$AG19,J19),IF(J19&gt;J$14+2,J$14+2,J19))</f>
        <v>6</v>
      </c>
      <c r="AK19" s="6">
        <f aca="true" t="shared" si="12" ref="AK19:AK69">IF($AG19&lt;&gt;0,IF(K19&gt;$AG19,$AG19,K19),IF(K19&gt;K$14+2,K$14+2,K19))</f>
        <v>4</v>
      </c>
      <c r="AL19" s="6">
        <f aca="true" t="shared" si="13" ref="AL19:AL69">IF($AG19&lt;&gt;0,IF(L19&gt;$AG19,$AG19,L19),IF(L19&gt;L$14+2,L$14+2,L19))</f>
        <v>4</v>
      </c>
      <c r="AM19" s="6">
        <f aca="true" t="shared" si="14" ref="AM19:AM69">IF($AG19&lt;&gt;0,IF(M19&gt;$AG19,$AG19,M19),IF(M19&gt;M$14+2,M$14+2,M19))</f>
        <v>4</v>
      </c>
      <c r="AN19" s="6">
        <f aca="true" t="shared" si="15" ref="AN19:AN69">IF($AG19&lt;&gt;0,IF(N19&gt;$AG19,$AG19,N19),IF(N19&gt;N$14+2,N$14+2,N19))</f>
        <v>3</v>
      </c>
      <c r="AO19" s="6">
        <f aca="true" t="shared" si="16" ref="AO19:AO69">IF($AG19&lt;&gt;0,IF(O19&gt;$AG19,$AG19,O19),IF(O19&gt;O$14+2,O$14+2,O19))</f>
        <v>6</v>
      </c>
      <c r="AP19" s="6">
        <f aca="true" t="shared" si="17" ref="AP19:AP69">IF($AG19&lt;&gt;0,IF(P19&gt;$AG19,$AG19,P19),IF(P19&gt;P$14+2,P$14+2,P19))</f>
        <v>5</v>
      </c>
      <c r="AQ19"/>
      <c r="AR19" s="6">
        <f aca="true" t="shared" si="18" ref="AR19:AR69">IF($AG19&lt;&gt;0,IF(R19&gt;$AG19,$AG19,R19),IF(R19&gt;R$14+2,R$14+2,R19))</f>
        <v>6</v>
      </c>
      <c r="AS19" s="6">
        <f aca="true" t="shared" si="19" ref="AS19:AS69">IF($AG19&lt;&gt;0,IF(S19&gt;$AG19,$AG19,S19),IF(S19&gt;S$14+2,S$14+2,S19))</f>
        <v>7</v>
      </c>
      <c r="AT19" s="6">
        <f aca="true" t="shared" si="20" ref="AT19:AT69">IF($AG19&lt;&gt;0,IF(T19&gt;$AG19,$AG19,T19),IF(T19&gt;T$14+2,T$14+2,T19))</f>
        <v>5</v>
      </c>
      <c r="AU19" s="6">
        <f aca="true" t="shared" si="21" ref="AU19:AU69">IF($AG19&lt;&gt;0,IF(U19&gt;$AG19,$AG19,U19),IF(U19&gt;U$14+2,U$14+2,U19))</f>
        <v>5</v>
      </c>
      <c r="AV19" s="6">
        <f aca="true" t="shared" si="22" ref="AV19:AV69">IF($AG19&lt;&gt;0,IF(V19&gt;$AG19,$AG19,V19),IF(V19&gt;V$14+2,V$14+2,V19))</f>
        <v>6</v>
      </c>
      <c r="AW19" s="6">
        <f aca="true" t="shared" si="23" ref="AW19:AW69">IF($AG19&lt;&gt;0,IF(W19&gt;$AG19,$AG19,W19),IF(W19&gt;W$14+2,W$14+2,W19))</f>
        <v>6</v>
      </c>
      <c r="AX19" s="6">
        <f aca="true" t="shared" si="24" ref="AX19:AX69">IF($AG19&lt;&gt;0,IF(X19&gt;$AG19,$AG19,X19),IF(X19&gt;X$14+2,X$14+2,X19))</f>
        <v>3</v>
      </c>
      <c r="AY19" s="6">
        <f aca="true" t="shared" si="25" ref="AY19:AY69">IF($AG19&lt;&gt;0,IF(Y19&gt;$AG19,$AG19,Y19),IF(Y19&gt;Y$14+2,Y$14+2,Y19))</f>
        <v>7</v>
      </c>
      <c r="AZ19" s="6">
        <f aca="true" t="shared" si="26" ref="AZ19:AZ69">IF($AG19&lt;&gt;0,IF(Z19&gt;$AG19,$AG19,Z19),IF(Z19&gt;Z$14+2,Z$14+2,Z19))</f>
        <v>7</v>
      </c>
      <c r="BA19" s="6">
        <f aca="true" t="shared" si="27" ref="BA19:BA69">SUM(AH19:AZ19)</f>
        <v>97</v>
      </c>
    </row>
    <row r="20" spans="1:53" ht="12.75">
      <c r="A20" s="146">
        <v>1</v>
      </c>
      <c r="B20" s="146">
        <v>2</v>
      </c>
      <c r="C20" s="147">
        <v>1</v>
      </c>
      <c r="D20" s="148" t="str">
        <f>OutingSetup!D26</f>
        <v>John Fowler</v>
      </c>
      <c r="E20" s="149">
        <f>OutingSetup!E26</f>
        <v>10.3</v>
      </c>
      <c r="F20" s="146">
        <f t="shared" si="0"/>
        <v>11</v>
      </c>
      <c r="G20" s="146">
        <f t="shared" si="1"/>
        <v>13</v>
      </c>
      <c r="H20" s="146">
        <v>5</v>
      </c>
      <c r="I20" s="146">
        <v>5</v>
      </c>
      <c r="J20" s="146">
        <v>5</v>
      </c>
      <c r="K20" s="146">
        <v>5</v>
      </c>
      <c r="L20" s="146">
        <v>5</v>
      </c>
      <c r="M20" s="146">
        <v>5</v>
      </c>
      <c r="N20" s="146">
        <v>4</v>
      </c>
      <c r="O20" s="146">
        <v>5</v>
      </c>
      <c r="P20" s="146">
        <v>6</v>
      </c>
      <c r="Q20" s="46">
        <f t="shared" si="2"/>
        <v>45</v>
      </c>
      <c r="R20" s="146">
        <v>4</v>
      </c>
      <c r="S20" s="146">
        <v>7</v>
      </c>
      <c r="T20" s="146">
        <v>6</v>
      </c>
      <c r="U20" s="146">
        <v>5</v>
      </c>
      <c r="V20" s="146">
        <v>3</v>
      </c>
      <c r="W20" s="146">
        <v>5</v>
      </c>
      <c r="X20" s="146">
        <v>3</v>
      </c>
      <c r="Y20" s="146">
        <v>5</v>
      </c>
      <c r="Z20" s="146">
        <v>6</v>
      </c>
      <c r="AA20" s="46">
        <f t="shared" si="3"/>
        <v>44</v>
      </c>
      <c r="AB20" s="46">
        <f t="shared" si="4"/>
        <v>89</v>
      </c>
      <c r="AC20" s="146">
        <f t="shared" si="5"/>
        <v>13</v>
      </c>
      <c r="AG20" s="6">
        <f t="shared" si="8"/>
        <v>7</v>
      </c>
      <c r="AH20" s="6">
        <f t="shared" si="9"/>
        <v>5</v>
      </c>
      <c r="AI20" s="6">
        <f t="shared" si="10"/>
        <v>5</v>
      </c>
      <c r="AJ20" s="6">
        <f t="shared" si="11"/>
        <v>5</v>
      </c>
      <c r="AK20" s="6">
        <f t="shared" si="12"/>
        <v>5</v>
      </c>
      <c r="AL20" s="6">
        <f t="shared" si="13"/>
        <v>5</v>
      </c>
      <c r="AM20" s="6">
        <f t="shared" si="14"/>
        <v>5</v>
      </c>
      <c r="AN20" s="6">
        <f t="shared" si="15"/>
        <v>4</v>
      </c>
      <c r="AO20" s="6">
        <f t="shared" si="16"/>
        <v>5</v>
      </c>
      <c r="AP20" s="6">
        <f t="shared" si="17"/>
        <v>6</v>
      </c>
      <c r="AR20" s="6">
        <f t="shared" si="18"/>
        <v>4</v>
      </c>
      <c r="AS20" s="6">
        <f t="shared" si="19"/>
        <v>7</v>
      </c>
      <c r="AT20" s="6">
        <f t="shared" si="20"/>
        <v>6</v>
      </c>
      <c r="AU20" s="6">
        <f t="shared" si="21"/>
        <v>5</v>
      </c>
      <c r="AV20" s="6">
        <f t="shared" si="22"/>
        <v>3</v>
      </c>
      <c r="AW20" s="6">
        <f t="shared" si="23"/>
        <v>5</v>
      </c>
      <c r="AX20" s="6">
        <f t="shared" si="24"/>
        <v>3</v>
      </c>
      <c r="AY20" s="6">
        <f t="shared" si="25"/>
        <v>5</v>
      </c>
      <c r="AZ20" s="6">
        <f t="shared" si="26"/>
        <v>6</v>
      </c>
      <c r="BA20" s="6">
        <f t="shared" si="27"/>
        <v>89</v>
      </c>
    </row>
    <row r="21" spans="1:53" s="2" customFormat="1" ht="12.75">
      <c r="A21" s="2">
        <v>1</v>
      </c>
      <c r="B21" s="2">
        <v>2</v>
      </c>
      <c r="C21" s="150">
        <v>1</v>
      </c>
      <c r="D21" s="151" t="str">
        <f>OutingSetup!D27</f>
        <v>Don Danbury</v>
      </c>
      <c r="E21" s="152">
        <f>OutingSetup!E27</f>
        <v>13.9</v>
      </c>
      <c r="F21" s="2">
        <f t="shared" si="0"/>
        <v>15</v>
      </c>
      <c r="G21" s="2">
        <f t="shared" si="1"/>
        <v>17</v>
      </c>
      <c r="H21">
        <v>6</v>
      </c>
      <c r="I21">
        <v>7</v>
      </c>
      <c r="J21">
        <v>5</v>
      </c>
      <c r="K21">
        <v>5</v>
      </c>
      <c r="L21">
        <v>3</v>
      </c>
      <c r="M21">
        <v>5</v>
      </c>
      <c r="N21">
        <v>4</v>
      </c>
      <c r="O21">
        <v>6</v>
      </c>
      <c r="P21">
        <v>7</v>
      </c>
      <c r="Q21" s="46">
        <f t="shared" si="2"/>
        <v>48</v>
      </c>
      <c r="R21">
        <v>4</v>
      </c>
      <c r="S21">
        <v>6</v>
      </c>
      <c r="T21">
        <v>5</v>
      </c>
      <c r="U21">
        <v>6</v>
      </c>
      <c r="V21">
        <v>4</v>
      </c>
      <c r="W21">
        <v>5</v>
      </c>
      <c r="X21">
        <v>4</v>
      </c>
      <c r="Y21">
        <v>5</v>
      </c>
      <c r="Z21">
        <v>5</v>
      </c>
      <c r="AA21" s="46">
        <f t="shared" si="3"/>
        <v>44</v>
      </c>
      <c r="AB21" s="46">
        <f t="shared" si="4"/>
        <v>92</v>
      </c>
      <c r="AC21" s="2">
        <f t="shared" si="5"/>
        <v>19</v>
      </c>
      <c r="AG21" s="6">
        <f t="shared" si="8"/>
        <v>7</v>
      </c>
      <c r="AH21" s="6">
        <f t="shared" si="9"/>
        <v>6</v>
      </c>
      <c r="AI21" s="6">
        <f t="shared" si="10"/>
        <v>7</v>
      </c>
      <c r="AJ21" s="6">
        <f t="shared" si="11"/>
        <v>5</v>
      </c>
      <c r="AK21" s="6">
        <f t="shared" si="12"/>
        <v>5</v>
      </c>
      <c r="AL21" s="6">
        <f t="shared" si="13"/>
        <v>3</v>
      </c>
      <c r="AM21" s="6">
        <f t="shared" si="14"/>
        <v>5</v>
      </c>
      <c r="AN21" s="6">
        <f t="shared" si="15"/>
        <v>4</v>
      </c>
      <c r="AO21" s="6">
        <f t="shared" si="16"/>
        <v>6</v>
      </c>
      <c r="AP21" s="6">
        <f t="shared" si="17"/>
        <v>7</v>
      </c>
      <c r="AQ21"/>
      <c r="AR21" s="6">
        <f t="shared" si="18"/>
        <v>4</v>
      </c>
      <c r="AS21" s="6">
        <f t="shared" si="19"/>
        <v>6</v>
      </c>
      <c r="AT21" s="6">
        <f t="shared" si="20"/>
        <v>5</v>
      </c>
      <c r="AU21" s="6">
        <f t="shared" si="21"/>
        <v>6</v>
      </c>
      <c r="AV21" s="6">
        <f t="shared" si="22"/>
        <v>4</v>
      </c>
      <c r="AW21" s="6">
        <f t="shared" si="23"/>
        <v>5</v>
      </c>
      <c r="AX21" s="6">
        <f t="shared" si="24"/>
        <v>4</v>
      </c>
      <c r="AY21" s="6">
        <f t="shared" si="25"/>
        <v>5</v>
      </c>
      <c r="AZ21" s="6">
        <f t="shared" si="26"/>
        <v>5</v>
      </c>
      <c r="BA21" s="6">
        <f t="shared" si="27"/>
        <v>92</v>
      </c>
    </row>
    <row r="22" spans="1:53" ht="12.75">
      <c r="A22" s="146">
        <v>1</v>
      </c>
      <c r="B22" s="146">
        <v>2</v>
      </c>
      <c r="C22" s="146">
        <v>2</v>
      </c>
      <c r="D22" s="148" t="str">
        <f>OutingSetup!D28</f>
        <v>Rick Hanks</v>
      </c>
      <c r="E22" s="149">
        <f>OutingSetup!E28</f>
        <v>7.1</v>
      </c>
      <c r="F22" s="146">
        <f t="shared" si="0"/>
        <v>8</v>
      </c>
      <c r="G22" s="146">
        <f t="shared" si="1"/>
        <v>10</v>
      </c>
      <c r="H22" s="146">
        <v>5</v>
      </c>
      <c r="I22" s="146">
        <v>6</v>
      </c>
      <c r="J22" s="146">
        <v>7</v>
      </c>
      <c r="K22" s="146">
        <v>5</v>
      </c>
      <c r="L22" s="146">
        <v>4</v>
      </c>
      <c r="M22" s="146">
        <v>5</v>
      </c>
      <c r="N22" s="146">
        <v>4</v>
      </c>
      <c r="O22" s="146">
        <v>6</v>
      </c>
      <c r="P22" s="146">
        <v>4</v>
      </c>
      <c r="Q22" s="46">
        <f t="shared" si="2"/>
        <v>46</v>
      </c>
      <c r="R22" s="146">
        <v>4</v>
      </c>
      <c r="S22" s="146">
        <v>5</v>
      </c>
      <c r="T22" s="146">
        <v>6</v>
      </c>
      <c r="U22" s="146">
        <v>5</v>
      </c>
      <c r="V22" s="146">
        <v>3</v>
      </c>
      <c r="W22" s="146">
        <v>3</v>
      </c>
      <c r="X22" s="146">
        <v>4</v>
      </c>
      <c r="Y22" s="146">
        <v>4</v>
      </c>
      <c r="Z22" s="146">
        <v>6</v>
      </c>
      <c r="AA22" s="46">
        <f t="shared" si="3"/>
        <v>40</v>
      </c>
      <c r="AB22" s="46">
        <f t="shared" si="4"/>
        <v>86</v>
      </c>
      <c r="AC22" s="146">
        <f t="shared" si="5"/>
        <v>8</v>
      </c>
      <c r="AG22" s="6">
        <f t="shared" si="8"/>
        <v>0</v>
      </c>
      <c r="AH22" s="6">
        <f t="shared" si="9"/>
        <v>5</v>
      </c>
      <c r="AI22" s="6">
        <f t="shared" si="10"/>
        <v>6</v>
      </c>
      <c r="AJ22" s="6">
        <f t="shared" si="11"/>
        <v>6</v>
      </c>
      <c r="AK22" s="6">
        <f t="shared" si="12"/>
        <v>5</v>
      </c>
      <c r="AL22" s="6">
        <f t="shared" si="13"/>
        <v>4</v>
      </c>
      <c r="AM22" s="6">
        <f t="shared" si="14"/>
        <v>5</v>
      </c>
      <c r="AN22" s="6">
        <f t="shared" si="15"/>
        <v>4</v>
      </c>
      <c r="AO22" s="6">
        <f t="shared" si="16"/>
        <v>6</v>
      </c>
      <c r="AP22" s="6">
        <f t="shared" si="17"/>
        <v>4</v>
      </c>
      <c r="AR22" s="6">
        <f t="shared" si="18"/>
        <v>4</v>
      </c>
      <c r="AS22" s="6">
        <f t="shared" si="19"/>
        <v>5</v>
      </c>
      <c r="AT22" s="6">
        <f t="shared" si="20"/>
        <v>6</v>
      </c>
      <c r="AU22" s="6">
        <f t="shared" si="21"/>
        <v>5</v>
      </c>
      <c r="AV22" s="6">
        <f t="shared" si="22"/>
        <v>3</v>
      </c>
      <c r="AW22" s="6">
        <f t="shared" si="23"/>
        <v>3</v>
      </c>
      <c r="AX22" s="6">
        <f t="shared" si="24"/>
        <v>4</v>
      </c>
      <c r="AY22" s="6">
        <f t="shared" si="25"/>
        <v>4</v>
      </c>
      <c r="AZ22" s="6">
        <f t="shared" si="26"/>
        <v>6</v>
      </c>
      <c r="BA22" s="6">
        <f t="shared" si="27"/>
        <v>85</v>
      </c>
    </row>
    <row r="23" spans="1:53" s="2" customFormat="1" ht="12.75">
      <c r="A23" s="2">
        <v>1</v>
      </c>
      <c r="B23" s="2">
        <v>2</v>
      </c>
      <c r="C23" s="2">
        <v>2</v>
      </c>
      <c r="D23" s="151" t="str">
        <f>OutingSetup!D29</f>
        <v>Ben Hannon</v>
      </c>
      <c r="E23" s="152">
        <f>OutingSetup!E29</f>
        <v>19.2</v>
      </c>
      <c r="F23" s="2">
        <f t="shared" si="0"/>
        <v>21</v>
      </c>
      <c r="G23" s="2">
        <f t="shared" si="1"/>
        <v>23</v>
      </c>
      <c r="H23">
        <v>5</v>
      </c>
      <c r="I23">
        <v>6</v>
      </c>
      <c r="J23">
        <v>5</v>
      </c>
      <c r="K23">
        <v>6</v>
      </c>
      <c r="L23">
        <v>4</v>
      </c>
      <c r="M23">
        <v>4</v>
      </c>
      <c r="N23">
        <v>5</v>
      </c>
      <c r="O23">
        <v>5</v>
      </c>
      <c r="P23">
        <v>7</v>
      </c>
      <c r="Q23" s="46">
        <f t="shared" si="2"/>
        <v>47</v>
      </c>
      <c r="R23">
        <v>4</v>
      </c>
      <c r="S23">
        <v>6</v>
      </c>
      <c r="T23">
        <v>7</v>
      </c>
      <c r="U23">
        <v>5</v>
      </c>
      <c r="V23">
        <v>2</v>
      </c>
      <c r="W23">
        <v>6</v>
      </c>
      <c r="X23">
        <v>4</v>
      </c>
      <c r="Y23">
        <v>4</v>
      </c>
      <c r="Z23">
        <v>6</v>
      </c>
      <c r="AA23" s="46">
        <f t="shared" si="3"/>
        <v>44</v>
      </c>
      <c r="AB23" s="46">
        <f t="shared" si="4"/>
        <v>91</v>
      </c>
      <c r="AC23" s="2">
        <f t="shared" si="5"/>
        <v>18</v>
      </c>
      <c r="AG23" s="6">
        <f t="shared" si="8"/>
        <v>8</v>
      </c>
      <c r="AH23" s="6">
        <f t="shared" si="9"/>
        <v>5</v>
      </c>
      <c r="AI23" s="6">
        <f t="shared" si="10"/>
        <v>6</v>
      </c>
      <c r="AJ23" s="6">
        <f t="shared" si="11"/>
        <v>5</v>
      </c>
      <c r="AK23" s="6">
        <f t="shared" si="12"/>
        <v>6</v>
      </c>
      <c r="AL23" s="6">
        <f t="shared" si="13"/>
        <v>4</v>
      </c>
      <c r="AM23" s="6">
        <f t="shared" si="14"/>
        <v>4</v>
      </c>
      <c r="AN23" s="6">
        <f t="shared" si="15"/>
        <v>5</v>
      </c>
      <c r="AO23" s="6">
        <f t="shared" si="16"/>
        <v>5</v>
      </c>
      <c r="AP23" s="6">
        <f t="shared" si="17"/>
        <v>7</v>
      </c>
      <c r="AQ23"/>
      <c r="AR23" s="6">
        <f t="shared" si="18"/>
        <v>4</v>
      </c>
      <c r="AS23" s="6">
        <f t="shared" si="19"/>
        <v>6</v>
      </c>
      <c r="AT23" s="6">
        <f t="shared" si="20"/>
        <v>7</v>
      </c>
      <c r="AU23" s="6">
        <f t="shared" si="21"/>
        <v>5</v>
      </c>
      <c r="AV23" s="6">
        <f t="shared" si="22"/>
        <v>2</v>
      </c>
      <c r="AW23" s="6">
        <f t="shared" si="23"/>
        <v>6</v>
      </c>
      <c r="AX23" s="6">
        <f t="shared" si="24"/>
        <v>4</v>
      </c>
      <c r="AY23" s="6">
        <f t="shared" si="25"/>
        <v>4</v>
      </c>
      <c r="AZ23" s="6">
        <f t="shared" si="26"/>
        <v>6</v>
      </c>
      <c r="BA23" s="6">
        <f t="shared" si="27"/>
        <v>91</v>
      </c>
    </row>
    <row r="24" spans="1:53" ht="12.75">
      <c r="A24" s="146">
        <v>1</v>
      </c>
      <c r="B24" s="146">
        <v>2</v>
      </c>
      <c r="C24" s="146">
        <v>2</v>
      </c>
      <c r="D24" s="148" t="str">
        <f>OutingSetup!D30</f>
        <v>Bill Russo</v>
      </c>
      <c r="E24" s="149">
        <f>OutingSetup!E30</f>
        <v>13.5</v>
      </c>
      <c r="F24" s="146">
        <f t="shared" si="0"/>
        <v>15</v>
      </c>
      <c r="G24" s="146">
        <f t="shared" si="1"/>
        <v>17</v>
      </c>
      <c r="H24" s="146">
        <v>6</v>
      </c>
      <c r="I24" s="146">
        <v>5</v>
      </c>
      <c r="J24" s="146">
        <v>4</v>
      </c>
      <c r="K24" s="146">
        <v>5</v>
      </c>
      <c r="L24" s="146">
        <v>3</v>
      </c>
      <c r="M24" s="146">
        <v>6</v>
      </c>
      <c r="N24" s="146">
        <v>3</v>
      </c>
      <c r="O24" s="146">
        <v>6</v>
      </c>
      <c r="P24" s="146">
        <v>5</v>
      </c>
      <c r="Q24" s="46">
        <f t="shared" si="2"/>
        <v>43</v>
      </c>
      <c r="R24" s="146">
        <v>4</v>
      </c>
      <c r="S24" s="146">
        <v>7</v>
      </c>
      <c r="T24" s="146">
        <v>5</v>
      </c>
      <c r="U24" s="146">
        <v>5</v>
      </c>
      <c r="V24" s="146">
        <v>3</v>
      </c>
      <c r="W24" s="146">
        <v>6</v>
      </c>
      <c r="X24" s="146">
        <v>3</v>
      </c>
      <c r="Y24" s="146">
        <v>6</v>
      </c>
      <c r="Z24" s="146">
        <v>7</v>
      </c>
      <c r="AA24" s="46">
        <f t="shared" si="3"/>
        <v>46</v>
      </c>
      <c r="AB24" s="46">
        <f t="shared" si="4"/>
        <v>89</v>
      </c>
      <c r="AC24" s="146">
        <f t="shared" si="5"/>
        <v>13</v>
      </c>
      <c r="AG24" s="6">
        <f t="shared" si="8"/>
        <v>7</v>
      </c>
      <c r="AH24" s="6">
        <f t="shared" si="9"/>
        <v>6</v>
      </c>
      <c r="AI24" s="6">
        <f t="shared" si="10"/>
        <v>5</v>
      </c>
      <c r="AJ24" s="6">
        <f t="shared" si="11"/>
        <v>4</v>
      </c>
      <c r="AK24" s="6">
        <f t="shared" si="12"/>
        <v>5</v>
      </c>
      <c r="AL24" s="6">
        <f t="shared" si="13"/>
        <v>3</v>
      </c>
      <c r="AM24" s="6">
        <f t="shared" si="14"/>
        <v>6</v>
      </c>
      <c r="AN24" s="6">
        <f t="shared" si="15"/>
        <v>3</v>
      </c>
      <c r="AO24" s="6">
        <f t="shared" si="16"/>
        <v>6</v>
      </c>
      <c r="AP24" s="6">
        <f t="shared" si="17"/>
        <v>5</v>
      </c>
      <c r="AR24" s="6">
        <f t="shared" si="18"/>
        <v>4</v>
      </c>
      <c r="AS24" s="6">
        <f t="shared" si="19"/>
        <v>7</v>
      </c>
      <c r="AT24" s="6">
        <f t="shared" si="20"/>
        <v>5</v>
      </c>
      <c r="AU24" s="6">
        <f t="shared" si="21"/>
        <v>5</v>
      </c>
      <c r="AV24" s="6">
        <f t="shared" si="22"/>
        <v>3</v>
      </c>
      <c r="AW24" s="6">
        <f t="shared" si="23"/>
        <v>6</v>
      </c>
      <c r="AX24" s="6">
        <f t="shared" si="24"/>
        <v>3</v>
      </c>
      <c r="AY24" s="6">
        <f t="shared" si="25"/>
        <v>6</v>
      </c>
      <c r="AZ24" s="6">
        <f t="shared" si="26"/>
        <v>7</v>
      </c>
      <c r="BA24" s="6">
        <f t="shared" si="27"/>
        <v>89</v>
      </c>
    </row>
    <row r="25" spans="1:53" s="2" customFormat="1" ht="12.75">
      <c r="A25" s="2">
        <v>1</v>
      </c>
      <c r="B25" s="2">
        <v>2</v>
      </c>
      <c r="C25" s="2">
        <v>2</v>
      </c>
      <c r="D25" s="151" t="str">
        <f>OutingSetup!D31</f>
        <v>Bo Wachter</v>
      </c>
      <c r="E25" s="152">
        <f>OutingSetup!E31</f>
        <v>12.7</v>
      </c>
      <c r="F25" s="2">
        <f t="shared" si="0"/>
        <v>14</v>
      </c>
      <c r="G25" s="2">
        <f t="shared" si="1"/>
        <v>16</v>
      </c>
      <c r="H25">
        <v>5</v>
      </c>
      <c r="I25">
        <v>6</v>
      </c>
      <c r="J25">
        <v>5</v>
      </c>
      <c r="K25">
        <v>4</v>
      </c>
      <c r="L25">
        <v>5</v>
      </c>
      <c r="M25">
        <v>4</v>
      </c>
      <c r="N25">
        <v>2</v>
      </c>
      <c r="O25">
        <v>5</v>
      </c>
      <c r="P25">
        <v>9</v>
      </c>
      <c r="Q25" s="46">
        <f t="shared" si="2"/>
        <v>45</v>
      </c>
      <c r="R25">
        <v>4</v>
      </c>
      <c r="S25">
        <v>6</v>
      </c>
      <c r="T25">
        <v>3</v>
      </c>
      <c r="U25">
        <v>4</v>
      </c>
      <c r="V25">
        <v>3</v>
      </c>
      <c r="W25">
        <v>4</v>
      </c>
      <c r="X25">
        <v>3</v>
      </c>
      <c r="Y25">
        <v>4</v>
      </c>
      <c r="Z25">
        <v>5</v>
      </c>
      <c r="AA25" s="46">
        <f t="shared" si="3"/>
        <v>36</v>
      </c>
      <c r="AB25" s="46">
        <f t="shared" si="4"/>
        <v>81</v>
      </c>
      <c r="AC25" s="2">
        <f t="shared" si="5"/>
        <v>2</v>
      </c>
      <c r="AG25" s="6">
        <f t="shared" si="8"/>
        <v>7</v>
      </c>
      <c r="AH25" s="6">
        <f t="shared" si="9"/>
        <v>5</v>
      </c>
      <c r="AI25" s="6">
        <f t="shared" si="10"/>
        <v>6</v>
      </c>
      <c r="AJ25" s="6">
        <f t="shared" si="11"/>
        <v>5</v>
      </c>
      <c r="AK25" s="6">
        <f t="shared" si="12"/>
        <v>4</v>
      </c>
      <c r="AL25" s="6">
        <f t="shared" si="13"/>
        <v>5</v>
      </c>
      <c r="AM25" s="6">
        <f t="shared" si="14"/>
        <v>4</v>
      </c>
      <c r="AN25" s="6">
        <f t="shared" si="15"/>
        <v>2</v>
      </c>
      <c r="AO25" s="6">
        <f t="shared" si="16"/>
        <v>5</v>
      </c>
      <c r="AP25" s="6">
        <f t="shared" si="17"/>
        <v>7</v>
      </c>
      <c r="AQ25"/>
      <c r="AR25" s="6">
        <f t="shared" si="18"/>
        <v>4</v>
      </c>
      <c r="AS25" s="6">
        <f t="shared" si="19"/>
        <v>6</v>
      </c>
      <c r="AT25" s="6">
        <f t="shared" si="20"/>
        <v>3</v>
      </c>
      <c r="AU25" s="6">
        <f t="shared" si="21"/>
        <v>4</v>
      </c>
      <c r="AV25" s="6">
        <f t="shared" si="22"/>
        <v>3</v>
      </c>
      <c r="AW25" s="6">
        <f t="shared" si="23"/>
        <v>4</v>
      </c>
      <c r="AX25" s="6">
        <f t="shared" si="24"/>
        <v>3</v>
      </c>
      <c r="AY25" s="6">
        <f t="shared" si="25"/>
        <v>4</v>
      </c>
      <c r="AZ25" s="6">
        <f t="shared" si="26"/>
        <v>5</v>
      </c>
      <c r="BA25" s="6">
        <f t="shared" si="27"/>
        <v>79</v>
      </c>
    </row>
    <row r="26" spans="1:53" ht="12.75">
      <c r="A26" s="146">
        <v>1</v>
      </c>
      <c r="B26" s="146">
        <v>2</v>
      </c>
      <c r="C26" s="146">
        <v>3</v>
      </c>
      <c r="D26" s="148" t="str">
        <f>OutingSetup!D32</f>
        <v>David Raszewski</v>
      </c>
      <c r="E26" s="149">
        <f>OutingSetup!E32</f>
        <v>28</v>
      </c>
      <c r="F26" s="146">
        <f t="shared" si="0"/>
        <v>31</v>
      </c>
      <c r="G26" s="146">
        <f aca="true" t="shared" si="28" ref="G26:G32">F26+2</f>
        <v>33</v>
      </c>
      <c r="H26" s="146">
        <v>6</v>
      </c>
      <c r="I26" s="146">
        <v>6</v>
      </c>
      <c r="J26" s="146">
        <v>7</v>
      </c>
      <c r="K26" s="146">
        <v>6</v>
      </c>
      <c r="L26" s="146">
        <v>4</v>
      </c>
      <c r="M26" s="146">
        <v>4</v>
      </c>
      <c r="N26" s="146">
        <v>5</v>
      </c>
      <c r="O26" s="146">
        <v>8</v>
      </c>
      <c r="P26" s="146">
        <v>6</v>
      </c>
      <c r="Q26" s="46">
        <f t="shared" si="2"/>
        <v>52</v>
      </c>
      <c r="R26" s="146">
        <v>6</v>
      </c>
      <c r="S26" s="146">
        <v>8</v>
      </c>
      <c r="T26" s="146">
        <v>7</v>
      </c>
      <c r="U26" s="146">
        <v>6</v>
      </c>
      <c r="V26" s="146">
        <v>4</v>
      </c>
      <c r="W26" s="146">
        <v>5</v>
      </c>
      <c r="X26" s="146">
        <v>4</v>
      </c>
      <c r="Y26" s="146">
        <v>5</v>
      </c>
      <c r="Z26" s="146">
        <v>8</v>
      </c>
      <c r="AA26" s="46">
        <f t="shared" si="3"/>
        <v>53</v>
      </c>
      <c r="AB26" s="46">
        <f t="shared" si="4"/>
        <v>105</v>
      </c>
      <c r="AC26" s="146">
        <f t="shared" si="5"/>
        <v>42</v>
      </c>
      <c r="AG26" s="6">
        <f t="shared" si="8"/>
        <v>9</v>
      </c>
      <c r="AH26" s="6">
        <f t="shared" si="9"/>
        <v>6</v>
      </c>
      <c r="AI26" s="6">
        <f t="shared" si="10"/>
        <v>6</v>
      </c>
      <c r="AJ26" s="6">
        <f t="shared" si="11"/>
        <v>7</v>
      </c>
      <c r="AK26" s="6">
        <f t="shared" si="12"/>
        <v>6</v>
      </c>
      <c r="AL26" s="6">
        <f t="shared" si="13"/>
        <v>4</v>
      </c>
      <c r="AM26" s="6">
        <f t="shared" si="14"/>
        <v>4</v>
      </c>
      <c r="AN26" s="6">
        <f t="shared" si="15"/>
        <v>5</v>
      </c>
      <c r="AO26" s="6">
        <f t="shared" si="16"/>
        <v>8</v>
      </c>
      <c r="AP26" s="6">
        <f t="shared" si="17"/>
        <v>6</v>
      </c>
      <c r="AR26" s="6">
        <f t="shared" si="18"/>
        <v>6</v>
      </c>
      <c r="AS26" s="6">
        <f t="shared" si="19"/>
        <v>8</v>
      </c>
      <c r="AT26" s="6">
        <f t="shared" si="20"/>
        <v>7</v>
      </c>
      <c r="AU26" s="6">
        <f t="shared" si="21"/>
        <v>6</v>
      </c>
      <c r="AV26" s="6">
        <f t="shared" si="22"/>
        <v>4</v>
      </c>
      <c r="AW26" s="6">
        <f t="shared" si="23"/>
        <v>5</v>
      </c>
      <c r="AX26" s="6">
        <f t="shared" si="24"/>
        <v>4</v>
      </c>
      <c r="AY26" s="6">
        <f t="shared" si="25"/>
        <v>5</v>
      </c>
      <c r="AZ26" s="6">
        <f t="shared" si="26"/>
        <v>8</v>
      </c>
      <c r="BA26" s="6">
        <f t="shared" si="27"/>
        <v>105</v>
      </c>
    </row>
    <row r="27" spans="1:53" s="2" customFormat="1" ht="12.75">
      <c r="A27" s="2">
        <v>1</v>
      </c>
      <c r="B27" s="2">
        <v>2</v>
      </c>
      <c r="C27" s="2">
        <v>3</v>
      </c>
      <c r="D27" s="151" t="str">
        <f>OutingSetup!D33</f>
        <v>Tom Berti</v>
      </c>
      <c r="E27" s="152">
        <f>OutingSetup!E33</f>
        <v>24.6</v>
      </c>
      <c r="F27" s="2">
        <f t="shared" si="0"/>
        <v>27</v>
      </c>
      <c r="G27" s="2">
        <f t="shared" si="28"/>
        <v>29</v>
      </c>
      <c r="H27">
        <v>4</v>
      </c>
      <c r="I27">
        <v>6</v>
      </c>
      <c r="J27">
        <v>6</v>
      </c>
      <c r="K27">
        <v>8</v>
      </c>
      <c r="L27">
        <v>4</v>
      </c>
      <c r="M27">
        <v>4</v>
      </c>
      <c r="N27">
        <v>3</v>
      </c>
      <c r="O27">
        <v>9</v>
      </c>
      <c r="P27">
        <v>8</v>
      </c>
      <c r="Q27" s="46">
        <f t="shared" si="2"/>
        <v>52</v>
      </c>
      <c r="R27">
        <v>6</v>
      </c>
      <c r="S27">
        <v>7</v>
      </c>
      <c r="T27">
        <v>5</v>
      </c>
      <c r="U27">
        <v>6</v>
      </c>
      <c r="V27">
        <v>4</v>
      </c>
      <c r="W27">
        <v>5</v>
      </c>
      <c r="X27">
        <v>5</v>
      </c>
      <c r="Y27">
        <v>6</v>
      </c>
      <c r="Z27">
        <v>6</v>
      </c>
      <c r="AA27" s="46">
        <f t="shared" si="3"/>
        <v>50</v>
      </c>
      <c r="AB27" s="46">
        <f t="shared" si="4"/>
        <v>102</v>
      </c>
      <c r="AC27" s="2">
        <f t="shared" si="5"/>
        <v>37</v>
      </c>
      <c r="AG27" s="6">
        <f t="shared" si="8"/>
        <v>8</v>
      </c>
      <c r="AH27" s="6">
        <f t="shared" si="9"/>
        <v>4</v>
      </c>
      <c r="AI27" s="6">
        <f t="shared" si="10"/>
        <v>6</v>
      </c>
      <c r="AJ27" s="6">
        <f t="shared" si="11"/>
        <v>6</v>
      </c>
      <c r="AK27" s="6">
        <f t="shared" si="12"/>
        <v>8</v>
      </c>
      <c r="AL27" s="6">
        <f t="shared" si="13"/>
        <v>4</v>
      </c>
      <c r="AM27" s="6">
        <f t="shared" si="14"/>
        <v>4</v>
      </c>
      <c r="AN27" s="6">
        <f t="shared" si="15"/>
        <v>3</v>
      </c>
      <c r="AO27" s="6">
        <f t="shared" si="16"/>
        <v>8</v>
      </c>
      <c r="AP27" s="6">
        <f t="shared" si="17"/>
        <v>8</v>
      </c>
      <c r="AQ27"/>
      <c r="AR27" s="6">
        <f t="shared" si="18"/>
        <v>6</v>
      </c>
      <c r="AS27" s="6">
        <f t="shared" si="19"/>
        <v>7</v>
      </c>
      <c r="AT27" s="6">
        <f t="shared" si="20"/>
        <v>5</v>
      </c>
      <c r="AU27" s="6">
        <f t="shared" si="21"/>
        <v>6</v>
      </c>
      <c r="AV27" s="6">
        <f t="shared" si="22"/>
        <v>4</v>
      </c>
      <c r="AW27" s="6">
        <f t="shared" si="23"/>
        <v>5</v>
      </c>
      <c r="AX27" s="6">
        <f t="shared" si="24"/>
        <v>5</v>
      </c>
      <c r="AY27" s="6">
        <f t="shared" si="25"/>
        <v>6</v>
      </c>
      <c r="AZ27" s="6">
        <f t="shared" si="26"/>
        <v>6</v>
      </c>
      <c r="BA27" s="6">
        <f t="shared" si="27"/>
        <v>101</v>
      </c>
    </row>
    <row r="28" spans="1:53" ht="12.75">
      <c r="A28" s="146">
        <v>1</v>
      </c>
      <c r="B28" s="146">
        <v>2</v>
      </c>
      <c r="C28" s="146">
        <v>3</v>
      </c>
      <c r="D28" s="148" t="str">
        <f>OutingSetup!D34</f>
        <v>Mike Longini</v>
      </c>
      <c r="E28" s="149">
        <f>OutingSetup!E34</f>
        <v>16.3</v>
      </c>
      <c r="F28" s="146">
        <f t="shared" si="0"/>
        <v>18</v>
      </c>
      <c r="G28" s="146">
        <f t="shared" si="28"/>
        <v>20</v>
      </c>
      <c r="H28" s="146">
        <v>4</v>
      </c>
      <c r="I28" s="146">
        <v>6</v>
      </c>
      <c r="J28" s="146">
        <v>6</v>
      </c>
      <c r="K28" s="146">
        <v>5</v>
      </c>
      <c r="L28" s="146">
        <v>4</v>
      </c>
      <c r="M28" s="146">
        <v>5</v>
      </c>
      <c r="N28" s="146">
        <v>5</v>
      </c>
      <c r="O28" s="146">
        <v>7</v>
      </c>
      <c r="P28" s="146">
        <v>6</v>
      </c>
      <c r="Q28" s="46">
        <f t="shared" si="2"/>
        <v>48</v>
      </c>
      <c r="R28" s="146">
        <v>5</v>
      </c>
      <c r="S28" s="146">
        <v>7</v>
      </c>
      <c r="T28" s="146">
        <v>5</v>
      </c>
      <c r="U28" s="146">
        <v>4</v>
      </c>
      <c r="V28" s="146">
        <v>4</v>
      </c>
      <c r="W28" s="146">
        <v>5</v>
      </c>
      <c r="X28" s="146">
        <v>4</v>
      </c>
      <c r="Y28" s="146">
        <v>5</v>
      </c>
      <c r="Z28" s="146">
        <v>5</v>
      </c>
      <c r="AA28" s="46">
        <f t="shared" si="3"/>
        <v>44</v>
      </c>
      <c r="AB28" s="46">
        <f t="shared" si="4"/>
        <v>92</v>
      </c>
      <c r="AC28" s="146">
        <f t="shared" si="5"/>
        <v>19</v>
      </c>
      <c r="AG28" s="6">
        <f t="shared" si="8"/>
        <v>7</v>
      </c>
      <c r="AH28" s="6">
        <f t="shared" si="9"/>
        <v>4</v>
      </c>
      <c r="AI28" s="6">
        <f t="shared" si="10"/>
        <v>6</v>
      </c>
      <c r="AJ28" s="6">
        <f t="shared" si="11"/>
        <v>6</v>
      </c>
      <c r="AK28" s="6">
        <f t="shared" si="12"/>
        <v>5</v>
      </c>
      <c r="AL28" s="6">
        <f t="shared" si="13"/>
        <v>4</v>
      </c>
      <c r="AM28" s="6">
        <f t="shared" si="14"/>
        <v>5</v>
      </c>
      <c r="AN28" s="6">
        <f t="shared" si="15"/>
        <v>5</v>
      </c>
      <c r="AO28" s="6">
        <f t="shared" si="16"/>
        <v>7</v>
      </c>
      <c r="AP28" s="6">
        <f t="shared" si="17"/>
        <v>6</v>
      </c>
      <c r="AR28" s="6">
        <f t="shared" si="18"/>
        <v>5</v>
      </c>
      <c r="AS28" s="6">
        <f t="shared" si="19"/>
        <v>7</v>
      </c>
      <c r="AT28" s="6">
        <f t="shared" si="20"/>
        <v>5</v>
      </c>
      <c r="AU28" s="6">
        <f t="shared" si="21"/>
        <v>4</v>
      </c>
      <c r="AV28" s="6">
        <f t="shared" si="22"/>
        <v>4</v>
      </c>
      <c r="AW28" s="6">
        <f t="shared" si="23"/>
        <v>5</v>
      </c>
      <c r="AX28" s="6">
        <f t="shared" si="24"/>
        <v>4</v>
      </c>
      <c r="AY28" s="6">
        <f t="shared" si="25"/>
        <v>5</v>
      </c>
      <c r="AZ28" s="6">
        <f t="shared" si="26"/>
        <v>5</v>
      </c>
      <c r="BA28" s="6">
        <f t="shared" si="27"/>
        <v>92</v>
      </c>
    </row>
    <row r="29" spans="1:53" s="2" customFormat="1" ht="12.75">
      <c r="A29" s="2">
        <v>1</v>
      </c>
      <c r="B29" s="2">
        <v>2</v>
      </c>
      <c r="C29" s="2">
        <v>3</v>
      </c>
      <c r="D29" s="151" t="str">
        <f>OutingSetup!D35</f>
        <v>Doug Clift</v>
      </c>
      <c r="E29" s="152">
        <f>OutingSetup!E35</f>
        <v>8.9</v>
      </c>
      <c r="F29" s="2">
        <f t="shared" si="0"/>
        <v>10</v>
      </c>
      <c r="G29" s="2">
        <f t="shared" si="28"/>
        <v>12</v>
      </c>
      <c r="H29">
        <v>5</v>
      </c>
      <c r="I29">
        <v>6</v>
      </c>
      <c r="J29">
        <v>5</v>
      </c>
      <c r="K29">
        <v>4</v>
      </c>
      <c r="L29">
        <v>3</v>
      </c>
      <c r="M29">
        <v>6</v>
      </c>
      <c r="N29">
        <v>4</v>
      </c>
      <c r="O29">
        <v>5</v>
      </c>
      <c r="P29">
        <v>5</v>
      </c>
      <c r="Q29" s="46">
        <f t="shared" si="2"/>
        <v>43</v>
      </c>
      <c r="R29">
        <v>4</v>
      </c>
      <c r="S29">
        <v>7</v>
      </c>
      <c r="T29">
        <v>5</v>
      </c>
      <c r="U29">
        <v>3</v>
      </c>
      <c r="V29">
        <v>3</v>
      </c>
      <c r="W29">
        <v>6</v>
      </c>
      <c r="X29">
        <v>4</v>
      </c>
      <c r="Y29">
        <v>6</v>
      </c>
      <c r="Z29">
        <v>4</v>
      </c>
      <c r="AA29" s="46">
        <f t="shared" si="3"/>
        <v>42</v>
      </c>
      <c r="AB29" s="46">
        <f t="shared" si="4"/>
        <v>85</v>
      </c>
      <c r="AC29" s="2">
        <f t="shared" si="5"/>
        <v>6</v>
      </c>
      <c r="AG29" s="6">
        <f t="shared" si="8"/>
        <v>7</v>
      </c>
      <c r="AH29" s="6">
        <f t="shared" si="9"/>
        <v>5</v>
      </c>
      <c r="AI29" s="6">
        <f t="shared" si="10"/>
        <v>6</v>
      </c>
      <c r="AJ29" s="6">
        <f t="shared" si="11"/>
        <v>5</v>
      </c>
      <c r="AK29" s="6">
        <f t="shared" si="12"/>
        <v>4</v>
      </c>
      <c r="AL29" s="6">
        <f t="shared" si="13"/>
        <v>3</v>
      </c>
      <c r="AM29" s="6">
        <f t="shared" si="14"/>
        <v>6</v>
      </c>
      <c r="AN29" s="6">
        <f t="shared" si="15"/>
        <v>4</v>
      </c>
      <c r="AO29" s="6">
        <f t="shared" si="16"/>
        <v>5</v>
      </c>
      <c r="AP29" s="6">
        <f t="shared" si="17"/>
        <v>5</v>
      </c>
      <c r="AQ29"/>
      <c r="AR29" s="6">
        <f t="shared" si="18"/>
        <v>4</v>
      </c>
      <c r="AS29" s="6">
        <f t="shared" si="19"/>
        <v>7</v>
      </c>
      <c r="AT29" s="6">
        <f t="shared" si="20"/>
        <v>5</v>
      </c>
      <c r="AU29" s="6">
        <f t="shared" si="21"/>
        <v>3</v>
      </c>
      <c r="AV29" s="6">
        <f t="shared" si="22"/>
        <v>3</v>
      </c>
      <c r="AW29" s="6">
        <f t="shared" si="23"/>
        <v>6</v>
      </c>
      <c r="AX29" s="6">
        <f t="shared" si="24"/>
        <v>4</v>
      </c>
      <c r="AY29" s="6">
        <f t="shared" si="25"/>
        <v>6</v>
      </c>
      <c r="AZ29" s="6">
        <f t="shared" si="26"/>
        <v>4</v>
      </c>
      <c r="BA29" s="6">
        <f t="shared" si="27"/>
        <v>85</v>
      </c>
    </row>
    <row r="30" spans="1:53" ht="12.75">
      <c r="A30" s="146">
        <v>1</v>
      </c>
      <c r="B30" s="146">
        <v>2</v>
      </c>
      <c r="C30" s="146">
        <v>4</v>
      </c>
      <c r="D30" s="148" t="str">
        <f>OutingSetup!D36</f>
        <v>Larry Folk</v>
      </c>
      <c r="E30" s="149">
        <f>OutingSetup!E36</f>
        <v>7.2</v>
      </c>
      <c r="F30" s="146">
        <f t="shared" si="0"/>
        <v>8</v>
      </c>
      <c r="G30" s="146">
        <f t="shared" si="28"/>
        <v>10</v>
      </c>
      <c r="H30" s="146">
        <v>3</v>
      </c>
      <c r="I30" s="146">
        <v>7</v>
      </c>
      <c r="J30" s="146">
        <v>5</v>
      </c>
      <c r="K30" s="146">
        <v>5</v>
      </c>
      <c r="L30" s="146">
        <v>4</v>
      </c>
      <c r="M30" s="146">
        <v>4</v>
      </c>
      <c r="N30" s="146">
        <v>4</v>
      </c>
      <c r="O30" s="146">
        <v>6</v>
      </c>
      <c r="P30" s="146">
        <v>7</v>
      </c>
      <c r="Q30" s="46">
        <f t="shared" si="2"/>
        <v>45</v>
      </c>
      <c r="R30" s="146">
        <v>4</v>
      </c>
      <c r="S30" s="146">
        <v>5</v>
      </c>
      <c r="T30" s="146">
        <v>4</v>
      </c>
      <c r="U30" s="146">
        <v>4</v>
      </c>
      <c r="V30" s="146">
        <v>4</v>
      </c>
      <c r="W30" s="146">
        <v>4</v>
      </c>
      <c r="X30" s="146">
        <v>3</v>
      </c>
      <c r="Y30" s="146">
        <v>5</v>
      </c>
      <c r="Z30" s="146">
        <v>5</v>
      </c>
      <c r="AA30" s="46">
        <f t="shared" si="3"/>
        <v>38</v>
      </c>
      <c r="AB30" s="46">
        <f t="shared" si="4"/>
        <v>83</v>
      </c>
      <c r="AC30" s="146">
        <f t="shared" si="5"/>
        <v>4</v>
      </c>
      <c r="AG30" s="6">
        <f t="shared" si="8"/>
        <v>0</v>
      </c>
      <c r="AH30" s="6">
        <f t="shared" si="9"/>
        <v>3</v>
      </c>
      <c r="AI30" s="6">
        <f t="shared" si="10"/>
        <v>7</v>
      </c>
      <c r="AJ30" s="6">
        <f t="shared" si="11"/>
        <v>5</v>
      </c>
      <c r="AK30" s="6">
        <f t="shared" si="12"/>
        <v>5</v>
      </c>
      <c r="AL30" s="6">
        <f t="shared" si="13"/>
        <v>4</v>
      </c>
      <c r="AM30" s="6">
        <f t="shared" si="14"/>
        <v>4</v>
      </c>
      <c r="AN30" s="6">
        <f t="shared" si="15"/>
        <v>4</v>
      </c>
      <c r="AO30" s="6">
        <f t="shared" si="16"/>
        <v>6</v>
      </c>
      <c r="AP30" s="6">
        <f t="shared" si="17"/>
        <v>6</v>
      </c>
      <c r="AR30" s="6">
        <f t="shared" si="18"/>
        <v>4</v>
      </c>
      <c r="AS30" s="6">
        <f t="shared" si="19"/>
        <v>5</v>
      </c>
      <c r="AT30" s="6">
        <f t="shared" si="20"/>
        <v>4</v>
      </c>
      <c r="AU30" s="6">
        <f t="shared" si="21"/>
        <v>4</v>
      </c>
      <c r="AV30" s="6">
        <f t="shared" si="22"/>
        <v>4</v>
      </c>
      <c r="AW30" s="6">
        <f t="shared" si="23"/>
        <v>4</v>
      </c>
      <c r="AX30" s="6">
        <f t="shared" si="24"/>
        <v>3</v>
      </c>
      <c r="AY30" s="6">
        <f t="shared" si="25"/>
        <v>5</v>
      </c>
      <c r="AZ30" s="6">
        <f t="shared" si="26"/>
        <v>5</v>
      </c>
      <c r="BA30" s="6">
        <f t="shared" si="27"/>
        <v>82</v>
      </c>
    </row>
    <row r="31" spans="1:53" s="2" customFormat="1" ht="12.75">
      <c r="A31" s="2">
        <v>1</v>
      </c>
      <c r="B31" s="2">
        <v>2</v>
      </c>
      <c r="C31" s="2">
        <v>4</v>
      </c>
      <c r="D31" s="151" t="str">
        <f>OutingSetup!D37</f>
        <v>Howie Kaufmann</v>
      </c>
      <c r="E31" s="152">
        <f>OutingSetup!E37</f>
        <v>8.4</v>
      </c>
      <c r="F31" s="2">
        <f t="shared" si="0"/>
        <v>9</v>
      </c>
      <c r="G31" s="2">
        <f t="shared" si="28"/>
        <v>11</v>
      </c>
      <c r="H31">
        <v>6</v>
      </c>
      <c r="I31">
        <v>5</v>
      </c>
      <c r="J31">
        <v>4</v>
      </c>
      <c r="K31">
        <v>5</v>
      </c>
      <c r="L31">
        <v>3</v>
      </c>
      <c r="M31">
        <v>4</v>
      </c>
      <c r="N31">
        <v>5</v>
      </c>
      <c r="O31">
        <v>6</v>
      </c>
      <c r="P31">
        <v>6</v>
      </c>
      <c r="Q31" s="46">
        <f t="shared" si="2"/>
        <v>44</v>
      </c>
      <c r="R31">
        <v>4</v>
      </c>
      <c r="S31">
        <v>5</v>
      </c>
      <c r="T31">
        <v>4</v>
      </c>
      <c r="U31">
        <v>8</v>
      </c>
      <c r="V31">
        <v>4</v>
      </c>
      <c r="W31">
        <v>4</v>
      </c>
      <c r="X31">
        <v>3</v>
      </c>
      <c r="Y31">
        <v>4</v>
      </c>
      <c r="Z31">
        <v>5</v>
      </c>
      <c r="AA31" s="46">
        <f t="shared" si="3"/>
        <v>41</v>
      </c>
      <c r="AB31" s="46">
        <f t="shared" si="4"/>
        <v>85</v>
      </c>
      <c r="AC31" s="2">
        <f t="shared" si="5"/>
        <v>6</v>
      </c>
      <c r="AG31" s="6">
        <f t="shared" si="8"/>
        <v>0</v>
      </c>
      <c r="AH31" s="6">
        <f t="shared" si="9"/>
        <v>6</v>
      </c>
      <c r="AI31" s="6">
        <f t="shared" si="10"/>
        <v>5</v>
      </c>
      <c r="AJ31" s="6">
        <f t="shared" si="11"/>
        <v>4</v>
      </c>
      <c r="AK31" s="6">
        <f t="shared" si="12"/>
        <v>5</v>
      </c>
      <c r="AL31" s="6">
        <f t="shared" si="13"/>
        <v>3</v>
      </c>
      <c r="AM31" s="6">
        <f t="shared" si="14"/>
        <v>4</v>
      </c>
      <c r="AN31" s="6">
        <f t="shared" si="15"/>
        <v>5</v>
      </c>
      <c r="AO31" s="6">
        <f t="shared" si="16"/>
        <v>6</v>
      </c>
      <c r="AP31" s="6">
        <f t="shared" si="17"/>
        <v>6</v>
      </c>
      <c r="AQ31"/>
      <c r="AR31" s="6">
        <f t="shared" si="18"/>
        <v>4</v>
      </c>
      <c r="AS31" s="6">
        <f t="shared" si="19"/>
        <v>5</v>
      </c>
      <c r="AT31" s="6">
        <f t="shared" si="20"/>
        <v>4</v>
      </c>
      <c r="AU31" s="6">
        <f t="shared" si="21"/>
        <v>6</v>
      </c>
      <c r="AV31" s="6">
        <f t="shared" si="22"/>
        <v>4</v>
      </c>
      <c r="AW31" s="6">
        <f t="shared" si="23"/>
        <v>4</v>
      </c>
      <c r="AX31" s="6">
        <f t="shared" si="24"/>
        <v>3</v>
      </c>
      <c r="AY31" s="6">
        <f t="shared" si="25"/>
        <v>4</v>
      </c>
      <c r="AZ31" s="6">
        <f t="shared" si="26"/>
        <v>5</v>
      </c>
      <c r="BA31" s="6">
        <f t="shared" si="27"/>
        <v>83</v>
      </c>
    </row>
    <row r="32" spans="1:53" ht="12.75">
      <c r="A32" s="146">
        <v>1</v>
      </c>
      <c r="B32" s="146">
        <v>2</v>
      </c>
      <c r="C32" s="146">
        <v>4</v>
      </c>
      <c r="D32" s="148" t="str">
        <f>OutingSetup!D38</f>
        <v>Moe Levin</v>
      </c>
      <c r="E32" s="149">
        <f>OutingSetup!E38</f>
        <v>16.4</v>
      </c>
      <c r="F32" s="146">
        <f t="shared" si="0"/>
        <v>18</v>
      </c>
      <c r="G32" s="146">
        <f t="shared" si="28"/>
        <v>20</v>
      </c>
      <c r="H32" s="146">
        <v>5</v>
      </c>
      <c r="I32" s="146">
        <v>7</v>
      </c>
      <c r="J32" s="146">
        <v>4</v>
      </c>
      <c r="K32" s="146">
        <v>5</v>
      </c>
      <c r="L32" s="146">
        <v>3</v>
      </c>
      <c r="M32" s="146">
        <v>6</v>
      </c>
      <c r="N32" s="146">
        <v>5</v>
      </c>
      <c r="O32" s="146">
        <v>8</v>
      </c>
      <c r="P32" s="146">
        <v>6</v>
      </c>
      <c r="Q32" s="46">
        <f t="shared" si="2"/>
        <v>49</v>
      </c>
      <c r="R32" s="146">
        <v>5</v>
      </c>
      <c r="S32" s="146">
        <v>5</v>
      </c>
      <c r="T32" s="146">
        <v>5</v>
      </c>
      <c r="U32" s="146">
        <v>4</v>
      </c>
      <c r="V32" s="146">
        <v>4</v>
      </c>
      <c r="W32" s="146">
        <v>6</v>
      </c>
      <c r="X32" s="146">
        <v>3</v>
      </c>
      <c r="Y32" s="146">
        <v>4</v>
      </c>
      <c r="Z32" s="146">
        <v>4</v>
      </c>
      <c r="AA32" s="46">
        <f t="shared" si="3"/>
        <v>40</v>
      </c>
      <c r="AB32" s="46">
        <f t="shared" si="4"/>
        <v>89</v>
      </c>
      <c r="AC32" s="146">
        <f t="shared" si="5"/>
        <v>13</v>
      </c>
      <c r="AG32" s="6">
        <f t="shared" si="8"/>
        <v>7</v>
      </c>
      <c r="AH32" s="6">
        <f t="shared" si="9"/>
        <v>5</v>
      </c>
      <c r="AI32" s="6">
        <f t="shared" si="10"/>
        <v>7</v>
      </c>
      <c r="AJ32" s="6">
        <f t="shared" si="11"/>
        <v>4</v>
      </c>
      <c r="AK32" s="6">
        <f t="shared" si="12"/>
        <v>5</v>
      </c>
      <c r="AL32" s="6">
        <f t="shared" si="13"/>
        <v>3</v>
      </c>
      <c r="AM32" s="6">
        <f t="shared" si="14"/>
        <v>6</v>
      </c>
      <c r="AN32" s="6">
        <f t="shared" si="15"/>
        <v>5</v>
      </c>
      <c r="AO32" s="6">
        <f t="shared" si="16"/>
        <v>7</v>
      </c>
      <c r="AP32" s="6">
        <f t="shared" si="17"/>
        <v>6</v>
      </c>
      <c r="AR32" s="6">
        <f t="shared" si="18"/>
        <v>5</v>
      </c>
      <c r="AS32" s="6">
        <f t="shared" si="19"/>
        <v>5</v>
      </c>
      <c r="AT32" s="6">
        <f t="shared" si="20"/>
        <v>5</v>
      </c>
      <c r="AU32" s="6">
        <f t="shared" si="21"/>
        <v>4</v>
      </c>
      <c r="AV32" s="6">
        <f t="shared" si="22"/>
        <v>4</v>
      </c>
      <c r="AW32" s="6">
        <f t="shared" si="23"/>
        <v>6</v>
      </c>
      <c r="AX32" s="6">
        <f t="shared" si="24"/>
        <v>3</v>
      </c>
      <c r="AY32" s="6">
        <f t="shared" si="25"/>
        <v>4</v>
      </c>
      <c r="AZ32" s="6">
        <f t="shared" si="26"/>
        <v>4</v>
      </c>
      <c r="BA32" s="6">
        <f t="shared" si="27"/>
        <v>88</v>
      </c>
    </row>
    <row r="33" spans="1:53" s="2" customFormat="1" ht="12.75">
      <c r="A33" s="2">
        <v>1</v>
      </c>
      <c r="B33" s="2">
        <v>2</v>
      </c>
      <c r="C33" s="2">
        <v>4</v>
      </c>
      <c r="D33" s="151" t="str">
        <f>OutingSetup!D39</f>
        <v>Bob Munsey</v>
      </c>
      <c r="E33" s="152">
        <f>OutingSetup!E39</f>
        <v>30</v>
      </c>
      <c r="F33" s="2">
        <f t="shared" si="0"/>
        <v>33</v>
      </c>
      <c r="G33" s="2">
        <f aca="true" t="shared" si="29" ref="G33:G41">F33+2</f>
        <v>35</v>
      </c>
      <c r="H33">
        <v>6</v>
      </c>
      <c r="I33">
        <v>8</v>
      </c>
      <c r="J33">
        <v>5</v>
      </c>
      <c r="K33">
        <v>6</v>
      </c>
      <c r="L33">
        <v>4</v>
      </c>
      <c r="M33">
        <v>5</v>
      </c>
      <c r="N33">
        <v>5</v>
      </c>
      <c r="O33">
        <v>6</v>
      </c>
      <c r="P33">
        <v>6</v>
      </c>
      <c r="Q33" s="46">
        <f t="shared" si="2"/>
        <v>51</v>
      </c>
      <c r="R33">
        <v>7</v>
      </c>
      <c r="S33">
        <v>7</v>
      </c>
      <c r="T33">
        <v>5</v>
      </c>
      <c r="U33">
        <v>4</v>
      </c>
      <c r="V33">
        <v>5</v>
      </c>
      <c r="W33">
        <v>5</v>
      </c>
      <c r="X33">
        <v>4</v>
      </c>
      <c r="Y33">
        <v>6</v>
      </c>
      <c r="Z33">
        <v>6</v>
      </c>
      <c r="AA33" s="46">
        <f t="shared" si="3"/>
        <v>49</v>
      </c>
      <c r="AB33" s="46">
        <f t="shared" si="4"/>
        <v>100</v>
      </c>
      <c r="AC33" s="2">
        <f t="shared" si="5"/>
        <v>33</v>
      </c>
      <c r="AG33" s="6">
        <f t="shared" si="8"/>
        <v>9</v>
      </c>
      <c r="AH33" s="6">
        <f t="shared" si="9"/>
        <v>6</v>
      </c>
      <c r="AI33" s="6">
        <f t="shared" si="10"/>
        <v>8</v>
      </c>
      <c r="AJ33" s="6">
        <f t="shared" si="11"/>
        <v>5</v>
      </c>
      <c r="AK33" s="6">
        <f t="shared" si="12"/>
        <v>6</v>
      </c>
      <c r="AL33" s="6">
        <f t="shared" si="13"/>
        <v>4</v>
      </c>
      <c r="AM33" s="6">
        <f t="shared" si="14"/>
        <v>5</v>
      </c>
      <c r="AN33" s="6">
        <f t="shared" si="15"/>
        <v>5</v>
      </c>
      <c r="AO33" s="6">
        <f t="shared" si="16"/>
        <v>6</v>
      </c>
      <c r="AP33" s="6">
        <f t="shared" si="17"/>
        <v>6</v>
      </c>
      <c r="AQ33"/>
      <c r="AR33" s="6">
        <f t="shared" si="18"/>
        <v>7</v>
      </c>
      <c r="AS33" s="6">
        <f t="shared" si="19"/>
        <v>7</v>
      </c>
      <c r="AT33" s="6">
        <f t="shared" si="20"/>
        <v>5</v>
      </c>
      <c r="AU33" s="6">
        <f t="shared" si="21"/>
        <v>4</v>
      </c>
      <c r="AV33" s="6">
        <f t="shared" si="22"/>
        <v>5</v>
      </c>
      <c r="AW33" s="6">
        <f t="shared" si="23"/>
        <v>5</v>
      </c>
      <c r="AX33" s="6">
        <f t="shared" si="24"/>
        <v>4</v>
      </c>
      <c r="AY33" s="6">
        <f t="shared" si="25"/>
        <v>6</v>
      </c>
      <c r="AZ33" s="6">
        <f t="shared" si="26"/>
        <v>6</v>
      </c>
      <c r="BA33" s="6">
        <f t="shared" si="27"/>
        <v>100</v>
      </c>
    </row>
    <row r="34" spans="1:53" ht="12.75">
      <c r="A34" s="146">
        <v>1</v>
      </c>
      <c r="B34" s="146">
        <v>2</v>
      </c>
      <c r="C34" s="146">
        <v>5</v>
      </c>
      <c r="D34" s="148" t="str">
        <f>OutingSetup!D40</f>
        <v>Jerry Dorrance</v>
      </c>
      <c r="E34" s="149">
        <f>OutingSetup!E40</f>
        <v>13.5</v>
      </c>
      <c r="F34" s="146">
        <f t="shared" si="0"/>
        <v>15</v>
      </c>
      <c r="G34" s="146">
        <f t="shared" si="29"/>
        <v>17</v>
      </c>
      <c r="H34" s="146">
        <v>5</v>
      </c>
      <c r="I34" s="146">
        <v>8</v>
      </c>
      <c r="J34" s="146">
        <v>8</v>
      </c>
      <c r="K34" s="146">
        <v>5</v>
      </c>
      <c r="L34" s="146">
        <v>3</v>
      </c>
      <c r="M34" s="146">
        <v>4</v>
      </c>
      <c r="N34" s="146">
        <v>4</v>
      </c>
      <c r="O34" s="146">
        <v>8</v>
      </c>
      <c r="P34" s="146">
        <v>5</v>
      </c>
      <c r="Q34" s="46">
        <f t="shared" si="2"/>
        <v>50</v>
      </c>
      <c r="R34" s="146">
        <v>4</v>
      </c>
      <c r="S34" s="146">
        <v>5</v>
      </c>
      <c r="T34" s="146">
        <v>6</v>
      </c>
      <c r="U34" s="146">
        <v>4</v>
      </c>
      <c r="V34" s="146">
        <v>4</v>
      </c>
      <c r="W34" s="146">
        <v>6</v>
      </c>
      <c r="X34" s="146">
        <v>4</v>
      </c>
      <c r="Y34" s="146">
        <v>5</v>
      </c>
      <c r="Z34" s="146">
        <v>6</v>
      </c>
      <c r="AA34" s="46">
        <f t="shared" si="3"/>
        <v>44</v>
      </c>
      <c r="AB34" s="46">
        <f t="shared" si="4"/>
        <v>94</v>
      </c>
      <c r="AC34" s="146">
        <f t="shared" si="5"/>
        <v>24</v>
      </c>
      <c r="AG34" s="6">
        <f t="shared" si="8"/>
        <v>7</v>
      </c>
      <c r="AH34" s="6">
        <f t="shared" si="9"/>
        <v>5</v>
      </c>
      <c r="AI34" s="6">
        <f t="shared" si="10"/>
        <v>7</v>
      </c>
      <c r="AJ34" s="6">
        <f t="shared" si="11"/>
        <v>7</v>
      </c>
      <c r="AK34" s="6">
        <f t="shared" si="12"/>
        <v>5</v>
      </c>
      <c r="AL34" s="6">
        <f t="shared" si="13"/>
        <v>3</v>
      </c>
      <c r="AM34" s="6">
        <f t="shared" si="14"/>
        <v>4</v>
      </c>
      <c r="AN34" s="6">
        <f t="shared" si="15"/>
        <v>4</v>
      </c>
      <c r="AO34" s="6">
        <f t="shared" si="16"/>
        <v>7</v>
      </c>
      <c r="AP34" s="6">
        <f t="shared" si="17"/>
        <v>5</v>
      </c>
      <c r="AR34" s="6">
        <f t="shared" si="18"/>
        <v>4</v>
      </c>
      <c r="AS34" s="6">
        <f t="shared" si="19"/>
        <v>5</v>
      </c>
      <c r="AT34" s="6">
        <f t="shared" si="20"/>
        <v>6</v>
      </c>
      <c r="AU34" s="6">
        <f t="shared" si="21"/>
        <v>4</v>
      </c>
      <c r="AV34" s="6">
        <f t="shared" si="22"/>
        <v>4</v>
      </c>
      <c r="AW34" s="6">
        <f t="shared" si="23"/>
        <v>6</v>
      </c>
      <c r="AX34" s="6">
        <f t="shared" si="24"/>
        <v>4</v>
      </c>
      <c r="AY34" s="6">
        <f t="shared" si="25"/>
        <v>5</v>
      </c>
      <c r="AZ34" s="6">
        <f t="shared" si="26"/>
        <v>6</v>
      </c>
      <c r="BA34" s="6">
        <f t="shared" si="27"/>
        <v>91</v>
      </c>
    </row>
    <row r="35" spans="1:53" s="2" customFormat="1" ht="12.75">
      <c r="A35" s="2">
        <v>1</v>
      </c>
      <c r="B35" s="2">
        <v>2</v>
      </c>
      <c r="C35" s="2">
        <v>5</v>
      </c>
      <c r="D35" s="151" t="str">
        <f>OutingSetup!D41</f>
        <v>Phil Salopek</v>
      </c>
      <c r="E35" s="152">
        <f>OutingSetup!E41</f>
        <v>15</v>
      </c>
      <c r="F35" s="2">
        <f t="shared" si="0"/>
        <v>16</v>
      </c>
      <c r="G35" s="2">
        <f t="shared" si="29"/>
        <v>18</v>
      </c>
      <c r="H35">
        <v>5</v>
      </c>
      <c r="I35">
        <v>5</v>
      </c>
      <c r="J35">
        <v>6</v>
      </c>
      <c r="K35">
        <v>5</v>
      </c>
      <c r="L35">
        <v>5</v>
      </c>
      <c r="M35">
        <v>4</v>
      </c>
      <c r="N35">
        <v>5</v>
      </c>
      <c r="O35">
        <v>7</v>
      </c>
      <c r="P35">
        <v>7</v>
      </c>
      <c r="Q35" s="46">
        <f t="shared" si="2"/>
        <v>49</v>
      </c>
      <c r="R35">
        <v>4</v>
      </c>
      <c r="S35">
        <v>6</v>
      </c>
      <c r="T35">
        <v>8</v>
      </c>
      <c r="U35">
        <v>4</v>
      </c>
      <c r="V35">
        <v>4</v>
      </c>
      <c r="W35">
        <v>5</v>
      </c>
      <c r="X35">
        <v>4</v>
      </c>
      <c r="Y35">
        <v>6</v>
      </c>
      <c r="Z35">
        <v>6</v>
      </c>
      <c r="AA35" s="46">
        <f t="shared" si="3"/>
        <v>47</v>
      </c>
      <c r="AB35" s="46">
        <f t="shared" si="4"/>
        <v>96</v>
      </c>
      <c r="AC35" s="2">
        <f t="shared" si="5"/>
        <v>27</v>
      </c>
      <c r="AG35" s="6">
        <f t="shared" si="8"/>
        <v>7</v>
      </c>
      <c r="AH35" s="6">
        <f t="shared" si="9"/>
        <v>5</v>
      </c>
      <c r="AI35" s="6">
        <f t="shared" si="10"/>
        <v>5</v>
      </c>
      <c r="AJ35" s="6">
        <f t="shared" si="11"/>
        <v>6</v>
      </c>
      <c r="AK35" s="6">
        <f t="shared" si="12"/>
        <v>5</v>
      </c>
      <c r="AL35" s="6">
        <f t="shared" si="13"/>
        <v>5</v>
      </c>
      <c r="AM35" s="6">
        <f t="shared" si="14"/>
        <v>4</v>
      </c>
      <c r="AN35" s="6">
        <f t="shared" si="15"/>
        <v>5</v>
      </c>
      <c r="AO35" s="6">
        <f t="shared" si="16"/>
        <v>7</v>
      </c>
      <c r="AP35" s="6">
        <f t="shared" si="17"/>
        <v>7</v>
      </c>
      <c r="AQ35"/>
      <c r="AR35" s="6">
        <f t="shared" si="18"/>
        <v>4</v>
      </c>
      <c r="AS35" s="6">
        <f t="shared" si="19"/>
        <v>6</v>
      </c>
      <c r="AT35" s="6">
        <f t="shared" si="20"/>
        <v>7</v>
      </c>
      <c r="AU35" s="6">
        <f t="shared" si="21"/>
        <v>4</v>
      </c>
      <c r="AV35" s="6">
        <f t="shared" si="22"/>
        <v>4</v>
      </c>
      <c r="AW35" s="6">
        <f t="shared" si="23"/>
        <v>5</v>
      </c>
      <c r="AX35" s="6">
        <f t="shared" si="24"/>
        <v>4</v>
      </c>
      <c r="AY35" s="6">
        <f t="shared" si="25"/>
        <v>6</v>
      </c>
      <c r="AZ35" s="6">
        <f t="shared" si="26"/>
        <v>6</v>
      </c>
      <c r="BA35" s="6">
        <f t="shared" si="27"/>
        <v>95</v>
      </c>
    </row>
    <row r="36" spans="1:53" ht="12.75">
      <c r="A36" s="146">
        <v>1</v>
      </c>
      <c r="B36" s="146">
        <v>2</v>
      </c>
      <c r="C36" s="146">
        <v>5</v>
      </c>
      <c r="D36" s="148" t="str">
        <f>OutingSetup!D42</f>
        <v>Charlie Moon</v>
      </c>
      <c r="E36" s="149">
        <f>OutingSetup!E42</f>
        <v>25.2</v>
      </c>
      <c r="F36" s="146">
        <f t="shared" si="0"/>
        <v>28</v>
      </c>
      <c r="G36" s="146">
        <f t="shared" si="29"/>
        <v>30</v>
      </c>
      <c r="H36" s="146">
        <v>9</v>
      </c>
      <c r="I36" s="146">
        <v>6</v>
      </c>
      <c r="J36" s="146">
        <v>5</v>
      </c>
      <c r="K36" s="146">
        <v>6</v>
      </c>
      <c r="L36" s="146">
        <v>4</v>
      </c>
      <c r="M36" s="146">
        <v>5</v>
      </c>
      <c r="N36" s="146">
        <v>6</v>
      </c>
      <c r="O36" s="146">
        <v>9</v>
      </c>
      <c r="P36" s="146">
        <v>5</v>
      </c>
      <c r="Q36" s="46">
        <f t="shared" si="2"/>
        <v>55</v>
      </c>
      <c r="R36" s="146">
        <v>5</v>
      </c>
      <c r="S36" s="146">
        <v>6</v>
      </c>
      <c r="T36" s="146">
        <v>7</v>
      </c>
      <c r="U36" s="146">
        <v>6</v>
      </c>
      <c r="V36" s="146">
        <v>3</v>
      </c>
      <c r="W36" s="146">
        <v>4</v>
      </c>
      <c r="X36" s="146">
        <v>7</v>
      </c>
      <c r="Y36" s="146">
        <v>7</v>
      </c>
      <c r="Z36" s="146">
        <v>5</v>
      </c>
      <c r="AA36" s="46">
        <f t="shared" si="3"/>
        <v>50</v>
      </c>
      <c r="AB36" s="46">
        <f t="shared" si="4"/>
        <v>105</v>
      </c>
      <c r="AC36" s="146">
        <f t="shared" si="5"/>
        <v>42</v>
      </c>
      <c r="AG36" s="6">
        <f t="shared" si="8"/>
        <v>8</v>
      </c>
      <c r="AH36" s="6">
        <f t="shared" si="9"/>
        <v>8</v>
      </c>
      <c r="AI36" s="6">
        <f t="shared" si="10"/>
        <v>6</v>
      </c>
      <c r="AJ36" s="6">
        <f t="shared" si="11"/>
        <v>5</v>
      </c>
      <c r="AK36" s="6">
        <f t="shared" si="12"/>
        <v>6</v>
      </c>
      <c r="AL36" s="6">
        <f t="shared" si="13"/>
        <v>4</v>
      </c>
      <c r="AM36" s="6">
        <f t="shared" si="14"/>
        <v>5</v>
      </c>
      <c r="AN36" s="6">
        <f t="shared" si="15"/>
        <v>6</v>
      </c>
      <c r="AO36" s="6">
        <f t="shared" si="16"/>
        <v>8</v>
      </c>
      <c r="AP36" s="6">
        <f t="shared" si="17"/>
        <v>5</v>
      </c>
      <c r="AR36" s="6">
        <f t="shared" si="18"/>
        <v>5</v>
      </c>
      <c r="AS36" s="6">
        <f t="shared" si="19"/>
        <v>6</v>
      </c>
      <c r="AT36" s="6">
        <f t="shared" si="20"/>
        <v>7</v>
      </c>
      <c r="AU36" s="6">
        <f t="shared" si="21"/>
        <v>6</v>
      </c>
      <c r="AV36" s="6">
        <f t="shared" si="22"/>
        <v>3</v>
      </c>
      <c r="AW36" s="6">
        <f t="shared" si="23"/>
        <v>4</v>
      </c>
      <c r="AX36" s="6">
        <f t="shared" si="24"/>
        <v>7</v>
      </c>
      <c r="AY36" s="6">
        <f t="shared" si="25"/>
        <v>7</v>
      </c>
      <c r="AZ36" s="6">
        <f t="shared" si="26"/>
        <v>5</v>
      </c>
      <c r="BA36" s="6">
        <f t="shared" si="27"/>
        <v>103</v>
      </c>
    </row>
    <row r="37" spans="1:53" s="2" customFormat="1" ht="12.75">
      <c r="A37" s="2">
        <v>1</v>
      </c>
      <c r="B37" s="2">
        <v>2</v>
      </c>
      <c r="C37" s="2">
        <v>5</v>
      </c>
      <c r="D37" s="151" t="str">
        <f>OutingSetup!D43</f>
        <v>Ken Butler</v>
      </c>
      <c r="E37" s="152">
        <f>OutingSetup!E43</f>
        <v>25.4</v>
      </c>
      <c r="F37" s="2">
        <f t="shared" si="0"/>
        <v>28</v>
      </c>
      <c r="G37" s="2">
        <f t="shared" si="29"/>
        <v>30</v>
      </c>
      <c r="H37">
        <v>7</v>
      </c>
      <c r="I37">
        <v>8</v>
      </c>
      <c r="J37">
        <v>8</v>
      </c>
      <c r="K37">
        <v>6</v>
      </c>
      <c r="L37">
        <v>4</v>
      </c>
      <c r="M37">
        <v>7</v>
      </c>
      <c r="N37">
        <v>5</v>
      </c>
      <c r="O37">
        <v>8</v>
      </c>
      <c r="P37">
        <v>6</v>
      </c>
      <c r="Q37" s="46">
        <f t="shared" si="2"/>
        <v>59</v>
      </c>
      <c r="R37">
        <v>4</v>
      </c>
      <c r="S37">
        <v>7</v>
      </c>
      <c r="T37">
        <v>5</v>
      </c>
      <c r="U37">
        <v>8</v>
      </c>
      <c r="V37">
        <v>5</v>
      </c>
      <c r="W37">
        <v>8</v>
      </c>
      <c r="X37">
        <v>4</v>
      </c>
      <c r="Y37">
        <v>6</v>
      </c>
      <c r="Z37">
        <v>5</v>
      </c>
      <c r="AA37" s="46">
        <f t="shared" si="3"/>
        <v>52</v>
      </c>
      <c r="AB37" s="46">
        <f t="shared" si="4"/>
        <v>111</v>
      </c>
      <c r="AC37" s="2">
        <f t="shared" si="5"/>
        <v>48</v>
      </c>
      <c r="AG37" s="6">
        <f t="shared" si="8"/>
        <v>8</v>
      </c>
      <c r="AH37" s="6">
        <f t="shared" si="9"/>
        <v>7</v>
      </c>
      <c r="AI37" s="6">
        <f t="shared" si="10"/>
        <v>8</v>
      </c>
      <c r="AJ37" s="6">
        <f t="shared" si="11"/>
        <v>8</v>
      </c>
      <c r="AK37" s="6">
        <f t="shared" si="12"/>
        <v>6</v>
      </c>
      <c r="AL37" s="6">
        <f t="shared" si="13"/>
        <v>4</v>
      </c>
      <c r="AM37" s="6">
        <f t="shared" si="14"/>
        <v>7</v>
      </c>
      <c r="AN37" s="6">
        <f t="shared" si="15"/>
        <v>5</v>
      </c>
      <c r="AO37" s="6">
        <f t="shared" si="16"/>
        <v>8</v>
      </c>
      <c r="AP37" s="6">
        <f t="shared" si="17"/>
        <v>6</v>
      </c>
      <c r="AQ37"/>
      <c r="AR37" s="6">
        <f t="shared" si="18"/>
        <v>4</v>
      </c>
      <c r="AS37" s="6">
        <f t="shared" si="19"/>
        <v>7</v>
      </c>
      <c r="AT37" s="6">
        <f t="shared" si="20"/>
        <v>5</v>
      </c>
      <c r="AU37" s="6">
        <f t="shared" si="21"/>
        <v>8</v>
      </c>
      <c r="AV37" s="6">
        <f t="shared" si="22"/>
        <v>5</v>
      </c>
      <c r="AW37" s="6">
        <f t="shared" si="23"/>
        <v>8</v>
      </c>
      <c r="AX37" s="6">
        <f t="shared" si="24"/>
        <v>4</v>
      </c>
      <c r="AY37" s="6">
        <f t="shared" si="25"/>
        <v>6</v>
      </c>
      <c r="AZ37" s="6">
        <f t="shared" si="26"/>
        <v>5</v>
      </c>
      <c r="BA37" s="6">
        <f t="shared" si="27"/>
        <v>111</v>
      </c>
    </row>
    <row r="38" spans="1:53" ht="12.75">
      <c r="A38" s="16">
        <v>1</v>
      </c>
      <c r="B38" s="16">
        <v>2</v>
      </c>
      <c r="C38" s="16">
        <v>6</v>
      </c>
      <c r="D38" s="148" t="str">
        <f>OutingSetup!D44</f>
        <v>Keith Paterno</v>
      </c>
      <c r="E38" s="149">
        <f>OutingSetup!E44</f>
        <v>9.9</v>
      </c>
      <c r="F38" s="16">
        <f t="shared" si="0"/>
        <v>11</v>
      </c>
      <c r="G38" s="16">
        <f t="shared" si="29"/>
        <v>13</v>
      </c>
      <c r="H38" s="16">
        <v>5</v>
      </c>
      <c r="I38" s="16">
        <v>6</v>
      </c>
      <c r="J38" s="16">
        <v>5</v>
      </c>
      <c r="K38" s="16">
        <v>4</v>
      </c>
      <c r="L38" s="16">
        <v>4</v>
      </c>
      <c r="M38" s="16">
        <v>5</v>
      </c>
      <c r="N38" s="16">
        <v>3</v>
      </c>
      <c r="O38" s="16">
        <v>4</v>
      </c>
      <c r="P38" s="16">
        <v>5</v>
      </c>
      <c r="Q38" s="153">
        <f t="shared" si="2"/>
        <v>41</v>
      </c>
      <c r="R38" s="16">
        <v>4</v>
      </c>
      <c r="S38" s="16">
        <v>6</v>
      </c>
      <c r="T38" s="16">
        <v>7</v>
      </c>
      <c r="U38" s="16">
        <v>5</v>
      </c>
      <c r="V38" s="16">
        <v>3</v>
      </c>
      <c r="W38" s="16">
        <v>4</v>
      </c>
      <c r="X38" s="16">
        <v>4</v>
      </c>
      <c r="Y38" s="16">
        <v>4</v>
      </c>
      <c r="Z38" s="16">
        <v>5</v>
      </c>
      <c r="AA38" s="153">
        <f t="shared" si="3"/>
        <v>42</v>
      </c>
      <c r="AB38" s="153">
        <f t="shared" si="4"/>
        <v>83</v>
      </c>
      <c r="AC38" s="146">
        <f t="shared" si="5"/>
        <v>4</v>
      </c>
      <c r="AG38" s="6">
        <f t="shared" si="8"/>
        <v>7</v>
      </c>
      <c r="AH38" s="6">
        <f t="shared" si="9"/>
        <v>5</v>
      </c>
      <c r="AI38" s="6">
        <f t="shared" si="10"/>
        <v>6</v>
      </c>
      <c r="AJ38" s="6">
        <f t="shared" si="11"/>
        <v>5</v>
      </c>
      <c r="AK38" s="6">
        <f t="shared" si="12"/>
        <v>4</v>
      </c>
      <c r="AL38" s="6">
        <f t="shared" si="13"/>
        <v>4</v>
      </c>
      <c r="AM38" s="6">
        <f t="shared" si="14"/>
        <v>5</v>
      </c>
      <c r="AN38" s="6">
        <f t="shared" si="15"/>
        <v>3</v>
      </c>
      <c r="AO38" s="6">
        <f t="shared" si="16"/>
        <v>4</v>
      </c>
      <c r="AP38" s="6">
        <f t="shared" si="17"/>
        <v>5</v>
      </c>
      <c r="AR38" s="6">
        <f t="shared" si="18"/>
        <v>4</v>
      </c>
      <c r="AS38" s="6">
        <f t="shared" si="19"/>
        <v>6</v>
      </c>
      <c r="AT38" s="6">
        <f t="shared" si="20"/>
        <v>7</v>
      </c>
      <c r="AU38" s="6">
        <f t="shared" si="21"/>
        <v>5</v>
      </c>
      <c r="AV38" s="6">
        <f t="shared" si="22"/>
        <v>3</v>
      </c>
      <c r="AW38" s="6">
        <f t="shared" si="23"/>
        <v>4</v>
      </c>
      <c r="AX38" s="6">
        <f t="shared" si="24"/>
        <v>4</v>
      </c>
      <c r="AY38" s="6">
        <f t="shared" si="25"/>
        <v>4</v>
      </c>
      <c r="AZ38" s="6">
        <f t="shared" si="26"/>
        <v>5</v>
      </c>
      <c r="BA38" s="6">
        <f t="shared" si="27"/>
        <v>83</v>
      </c>
    </row>
    <row r="39" spans="1:53" s="2" customFormat="1" ht="12.75">
      <c r="A39" s="2">
        <v>1</v>
      </c>
      <c r="B39" s="2">
        <v>2</v>
      </c>
      <c r="C39" s="2">
        <v>6</v>
      </c>
      <c r="D39" s="151" t="str">
        <f>OutingSetup!D45</f>
        <v>Russ Paterno</v>
      </c>
      <c r="E39" s="152">
        <f>OutingSetup!E45</f>
        <v>12</v>
      </c>
      <c r="F39" s="2">
        <f t="shared" si="0"/>
        <v>13</v>
      </c>
      <c r="G39" s="33">
        <f t="shared" si="29"/>
        <v>15</v>
      </c>
      <c r="H39">
        <v>4</v>
      </c>
      <c r="I39">
        <v>6</v>
      </c>
      <c r="J39">
        <v>4</v>
      </c>
      <c r="K39">
        <v>5</v>
      </c>
      <c r="L39">
        <v>5</v>
      </c>
      <c r="M39">
        <v>4</v>
      </c>
      <c r="N39">
        <v>5</v>
      </c>
      <c r="O39">
        <v>6</v>
      </c>
      <c r="P39">
        <v>5</v>
      </c>
      <c r="Q39" s="46">
        <f t="shared" si="2"/>
        <v>44</v>
      </c>
      <c r="R39">
        <v>5</v>
      </c>
      <c r="S39">
        <v>6</v>
      </c>
      <c r="T39">
        <v>7</v>
      </c>
      <c r="U39">
        <v>5</v>
      </c>
      <c r="V39">
        <v>5</v>
      </c>
      <c r="W39">
        <v>5</v>
      </c>
      <c r="X39">
        <v>4</v>
      </c>
      <c r="Y39">
        <v>5</v>
      </c>
      <c r="Z39">
        <v>6</v>
      </c>
      <c r="AA39" s="46">
        <f t="shared" si="3"/>
        <v>48</v>
      </c>
      <c r="AB39" s="46">
        <f t="shared" si="4"/>
        <v>92</v>
      </c>
      <c r="AC39" s="2">
        <f t="shared" si="5"/>
        <v>19</v>
      </c>
      <c r="AG39" s="6">
        <f t="shared" si="8"/>
        <v>7</v>
      </c>
      <c r="AH39" s="6">
        <f t="shared" si="9"/>
        <v>4</v>
      </c>
      <c r="AI39" s="6">
        <f t="shared" si="10"/>
        <v>6</v>
      </c>
      <c r="AJ39" s="6">
        <f t="shared" si="11"/>
        <v>4</v>
      </c>
      <c r="AK39" s="6">
        <f t="shared" si="12"/>
        <v>5</v>
      </c>
      <c r="AL39" s="6">
        <f t="shared" si="13"/>
        <v>5</v>
      </c>
      <c r="AM39" s="6">
        <f t="shared" si="14"/>
        <v>4</v>
      </c>
      <c r="AN39" s="6">
        <f t="shared" si="15"/>
        <v>5</v>
      </c>
      <c r="AO39" s="6">
        <f t="shared" si="16"/>
        <v>6</v>
      </c>
      <c r="AP39" s="6">
        <f t="shared" si="17"/>
        <v>5</v>
      </c>
      <c r="AQ39"/>
      <c r="AR39" s="6">
        <f t="shared" si="18"/>
        <v>5</v>
      </c>
      <c r="AS39" s="6">
        <f t="shared" si="19"/>
        <v>6</v>
      </c>
      <c r="AT39" s="6">
        <f t="shared" si="20"/>
        <v>7</v>
      </c>
      <c r="AU39" s="6">
        <f t="shared" si="21"/>
        <v>5</v>
      </c>
      <c r="AV39" s="6">
        <f t="shared" si="22"/>
        <v>5</v>
      </c>
      <c r="AW39" s="6">
        <f t="shared" si="23"/>
        <v>5</v>
      </c>
      <c r="AX39" s="6">
        <f t="shared" si="24"/>
        <v>4</v>
      </c>
      <c r="AY39" s="6">
        <f t="shared" si="25"/>
        <v>5</v>
      </c>
      <c r="AZ39" s="6">
        <f t="shared" si="26"/>
        <v>6</v>
      </c>
      <c r="BA39" s="6">
        <f t="shared" si="27"/>
        <v>92</v>
      </c>
    </row>
    <row r="40" spans="1:53" ht="12.75">
      <c r="A40" s="146">
        <v>1</v>
      </c>
      <c r="B40" s="146">
        <v>2</v>
      </c>
      <c r="C40" s="146">
        <v>6</v>
      </c>
      <c r="D40" s="148" t="str">
        <f>OutingSetup!D46</f>
        <v>James Hull</v>
      </c>
      <c r="E40" s="149">
        <f>OutingSetup!E46</f>
        <v>25</v>
      </c>
      <c r="F40" s="146">
        <f t="shared" si="0"/>
        <v>27</v>
      </c>
      <c r="G40" s="16">
        <f t="shared" si="29"/>
        <v>29</v>
      </c>
      <c r="H40" s="146">
        <v>5</v>
      </c>
      <c r="I40" s="146">
        <v>8</v>
      </c>
      <c r="J40" s="146">
        <v>5</v>
      </c>
      <c r="K40" s="146">
        <v>5</v>
      </c>
      <c r="L40" s="146">
        <v>5</v>
      </c>
      <c r="M40" s="146">
        <v>6</v>
      </c>
      <c r="N40" s="146">
        <v>5</v>
      </c>
      <c r="O40" s="146">
        <v>7</v>
      </c>
      <c r="P40" s="146">
        <v>6</v>
      </c>
      <c r="Q40" s="46">
        <f t="shared" si="2"/>
        <v>52</v>
      </c>
      <c r="R40" s="146">
        <v>5</v>
      </c>
      <c r="S40" s="146">
        <v>7</v>
      </c>
      <c r="T40" s="146">
        <v>6</v>
      </c>
      <c r="U40" s="146">
        <v>4</v>
      </c>
      <c r="V40" s="146">
        <v>4</v>
      </c>
      <c r="W40" s="146">
        <v>8</v>
      </c>
      <c r="X40" s="146">
        <v>4</v>
      </c>
      <c r="Y40" s="146">
        <v>5</v>
      </c>
      <c r="Z40" s="146">
        <v>6</v>
      </c>
      <c r="AA40" s="46">
        <f t="shared" si="3"/>
        <v>49</v>
      </c>
      <c r="AB40" s="46">
        <f t="shared" si="4"/>
        <v>101</v>
      </c>
      <c r="AC40" s="146">
        <f t="shared" si="5"/>
        <v>34</v>
      </c>
      <c r="AG40" s="6">
        <f t="shared" si="8"/>
        <v>8</v>
      </c>
      <c r="AH40" s="6">
        <f t="shared" si="9"/>
        <v>5</v>
      </c>
      <c r="AI40" s="6">
        <f t="shared" si="10"/>
        <v>8</v>
      </c>
      <c r="AJ40" s="6">
        <f t="shared" si="11"/>
        <v>5</v>
      </c>
      <c r="AK40" s="6">
        <f t="shared" si="12"/>
        <v>5</v>
      </c>
      <c r="AL40" s="6">
        <f t="shared" si="13"/>
        <v>5</v>
      </c>
      <c r="AM40" s="6">
        <f t="shared" si="14"/>
        <v>6</v>
      </c>
      <c r="AN40" s="6">
        <f t="shared" si="15"/>
        <v>5</v>
      </c>
      <c r="AO40" s="6">
        <f t="shared" si="16"/>
        <v>7</v>
      </c>
      <c r="AP40" s="6">
        <f t="shared" si="17"/>
        <v>6</v>
      </c>
      <c r="AR40" s="6">
        <f t="shared" si="18"/>
        <v>5</v>
      </c>
      <c r="AS40" s="6">
        <f t="shared" si="19"/>
        <v>7</v>
      </c>
      <c r="AT40" s="6">
        <f t="shared" si="20"/>
        <v>6</v>
      </c>
      <c r="AU40" s="6">
        <f t="shared" si="21"/>
        <v>4</v>
      </c>
      <c r="AV40" s="6">
        <f t="shared" si="22"/>
        <v>4</v>
      </c>
      <c r="AW40" s="6">
        <f t="shared" si="23"/>
        <v>8</v>
      </c>
      <c r="AX40" s="6">
        <f t="shared" si="24"/>
        <v>4</v>
      </c>
      <c r="AY40" s="6">
        <f t="shared" si="25"/>
        <v>5</v>
      </c>
      <c r="AZ40" s="6">
        <f t="shared" si="26"/>
        <v>6</v>
      </c>
      <c r="BA40" s="6">
        <f t="shared" si="27"/>
        <v>101</v>
      </c>
    </row>
    <row r="41" spans="1:53" s="2" customFormat="1" ht="12.75">
      <c r="A41" s="2">
        <v>1</v>
      </c>
      <c r="B41" s="2">
        <v>2</v>
      </c>
      <c r="C41" s="2">
        <v>6</v>
      </c>
      <c r="D41" s="151" t="str">
        <f>OutingSetup!D47</f>
        <v>Lloyd Terrell</v>
      </c>
      <c r="E41" s="152">
        <f>OutingSetup!E47</f>
        <v>32.9</v>
      </c>
      <c r="F41" s="2">
        <f t="shared" si="0"/>
        <v>36</v>
      </c>
      <c r="G41" s="33">
        <f t="shared" si="29"/>
        <v>38</v>
      </c>
      <c r="H41">
        <v>7</v>
      </c>
      <c r="I41">
        <v>7</v>
      </c>
      <c r="J41">
        <v>5</v>
      </c>
      <c r="K41">
        <v>6</v>
      </c>
      <c r="L41">
        <v>5</v>
      </c>
      <c r="M41">
        <v>5</v>
      </c>
      <c r="N41">
        <v>5</v>
      </c>
      <c r="O41">
        <v>9</v>
      </c>
      <c r="P41">
        <v>6</v>
      </c>
      <c r="Q41" s="46">
        <f t="shared" si="2"/>
        <v>55</v>
      </c>
      <c r="R41">
        <v>8</v>
      </c>
      <c r="S41">
        <v>7</v>
      </c>
      <c r="T41">
        <v>8</v>
      </c>
      <c r="U41">
        <v>5</v>
      </c>
      <c r="V41">
        <v>5</v>
      </c>
      <c r="W41">
        <v>5</v>
      </c>
      <c r="X41">
        <v>5</v>
      </c>
      <c r="Y41">
        <v>5</v>
      </c>
      <c r="Z41">
        <v>5</v>
      </c>
      <c r="AA41" s="46">
        <f t="shared" si="3"/>
        <v>53</v>
      </c>
      <c r="AB41" s="46">
        <f t="shared" si="4"/>
        <v>108</v>
      </c>
      <c r="AC41" s="2">
        <f t="shared" si="5"/>
        <v>46</v>
      </c>
      <c r="AG41" s="6">
        <f t="shared" si="8"/>
        <v>9</v>
      </c>
      <c r="AH41" s="6">
        <f t="shared" si="9"/>
        <v>7</v>
      </c>
      <c r="AI41" s="6">
        <f t="shared" si="10"/>
        <v>7</v>
      </c>
      <c r="AJ41" s="6">
        <f t="shared" si="11"/>
        <v>5</v>
      </c>
      <c r="AK41" s="6">
        <f t="shared" si="12"/>
        <v>6</v>
      </c>
      <c r="AL41" s="6">
        <f t="shared" si="13"/>
        <v>5</v>
      </c>
      <c r="AM41" s="6">
        <f t="shared" si="14"/>
        <v>5</v>
      </c>
      <c r="AN41" s="6">
        <f t="shared" si="15"/>
        <v>5</v>
      </c>
      <c r="AO41" s="6">
        <f t="shared" si="16"/>
        <v>9</v>
      </c>
      <c r="AP41" s="6">
        <f t="shared" si="17"/>
        <v>6</v>
      </c>
      <c r="AQ41"/>
      <c r="AR41" s="6">
        <f t="shared" si="18"/>
        <v>8</v>
      </c>
      <c r="AS41" s="6">
        <f t="shared" si="19"/>
        <v>7</v>
      </c>
      <c r="AT41" s="6">
        <f t="shared" si="20"/>
        <v>8</v>
      </c>
      <c r="AU41" s="6">
        <f t="shared" si="21"/>
        <v>5</v>
      </c>
      <c r="AV41" s="6">
        <f t="shared" si="22"/>
        <v>5</v>
      </c>
      <c r="AW41" s="6">
        <f t="shared" si="23"/>
        <v>5</v>
      </c>
      <c r="AX41" s="6">
        <f t="shared" si="24"/>
        <v>5</v>
      </c>
      <c r="AY41" s="6">
        <f t="shared" si="25"/>
        <v>5</v>
      </c>
      <c r="AZ41" s="6">
        <f t="shared" si="26"/>
        <v>5</v>
      </c>
      <c r="BA41" s="6">
        <f t="shared" si="27"/>
        <v>108</v>
      </c>
    </row>
    <row r="42" spans="1:53" s="159" customFormat="1" ht="12.75">
      <c r="A42" s="154">
        <v>1</v>
      </c>
      <c r="B42" s="154">
        <v>4</v>
      </c>
      <c r="C42" s="154">
        <v>7</v>
      </c>
      <c r="D42" s="155" t="str">
        <f>OutingSetup!D48</f>
        <v>Kim DePhillip</v>
      </c>
      <c r="E42" s="156">
        <f>OutingSetup!E48</f>
        <v>14.6</v>
      </c>
      <c r="F42" s="154">
        <f t="shared" si="0"/>
        <v>15</v>
      </c>
      <c r="G42" s="157">
        <f>F42</f>
        <v>15</v>
      </c>
      <c r="H42" s="154">
        <v>5</v>
      </c>
      <c r="I42" s="154">
        <v>5</v>
      </c>
      <c r="J42" s="154">
        <v>4</v>
      </c>
      <c r="K42" s="154">
        <v>5</v>
      </c>
      <c r="L42" s="154">
        <v>3</v>
      </c>
      <c r="M42" s="154">
        <v>3</v>
      </c>
      <c r="N42" s="154">
        <v>4</v>
      </c>
      <c r="O42" s="154">
        <v>6</v>
      </c>
      <c r="P42" s="154">
        <v>6</v>
      </c>
      <c r="Q42" s="158">
        <f t="shared" si="2"/>
        <v>41</v>
      </c>
      <c r="R42" s="154">
        <v>4</v>
      </c>
      <c r="S42" s="154">
        <v>5</v>
      </c>
      <c r="T42" s="154">
        <v>6</v>
      </c>
      <c r="U42" s="154">
        <v>7</v>
      </c>
      <c r="V42" s="154">
        <v>5</v>
      </c>
      <c r="W42" s="154">
        <v>4</v>
      </c>
      <c r="X42" s="154">
        <v>2</v>
      </c>
      <c r="Y42" s="154">
        <v>6</v>
      </c>
      <c r="Z42" s="154">
        <v>6</v>
      </c>
      <c r="AA42" s="158">
        <f t="shared" si="3"/>
        <v>45</v>
      </c>
      <c r="AB42" s="158">
        <f t="shared" si="4"/>
        <v>86</v>
      </c>
      <c r="AC42" s="154">
        <f t="shared" si="5"/>
        <v>8</v>
      </c>
      <c r="AG42" s="159">
        <f t="shared" si="8"/>
        <v>7</v>
      </c>
      <c r="AH42" s="159">
        <f t="shared" si="9"/>
        <v>5</v>
      </c>
      <c r="AI42" s="159">
        <f t="shared" si="10"/>
        <v>5</v>
      </c>
      <c r="AJ42" s="159">
        <f t="shared" si="11"/>
        <v>4</v>
      </c>
      <c r="AK42" s="159">
        <f t="shared" si="12"/>
        <v>5</v>
      </c>
      <c r="AL42" s="159">
        <f t="shared" si="13"/>
        <v>3</v>
      </c>
      <c r="AM42" s="159">
        <f t="shared" si="14"/>
        <v>3</v>
      </c>
      <c r="AN42" s="159">
        <f t="shared" si="15"/>
        <v>4</v>
      </c>
      <c r="AO42" s="159">
        <f t="shared" si="16"/>
        <v>6</v>
      </c>
      <c r="AP42" s="159">
        <f t="shared" si="17"/>
        <v>6</v>
      </c>
      <c r="AR42" s="159">
        <f t="shared" si="18"/>
        <v>4</v>
      </c>
      <c r="AS42" s="159">
        <f t="shared" si="19"/>
        <v>5</v>
      </c>
      <c r="AT42" s="159">
        <f t="shared" si="20"/>
        <v>6</v>
      </c>
      <c r="AU42" s="159">
        <f t="shared" si="21"/>
        <v>7</v>
      </c>
      <c r="AV42" s="159">
        <f t="shared" si="22"/>
        <v>5</v>
      </c>
      <c r="AW42" s="159">
        <f t="shared" si="23"/>
        <v>4</v>
      </c>
      <c r="AX42" s="159">
        <f t="shared" si="24"/>
        <v>2</v>
      </c>
      <c r="AY42" s="159">
        <f t="shared" si="25"/>
        <v>6</v>
      </c>
      <c r="AZ42" s="159">
        <f t="shared" si="26"/>
        <v>6</v>
      </c>
      <c r="BA42" s="159">
        <f t="shared" si="27"/>
        <v>86</v>
      </c>
    </row>
    <row r="43" spans="1:53" s="2" customFormat="1" ht="12.75">
      <c r="A43" s="2">
        <v>1</v>
      </c>
      <c r="B43" s="2">
        <v>2</v>
      </c>
      <c r="C43" s="2">
        <v>7</v>
      </c>
      <c r="D43" s="151" t="str">
        <f>OutingSetup!D49</f>
        <v>John DePhillip</v>
      </c>
      <c r="E43" s="152">
        <f>OutingSetup!E49</f>
        <v>14.5</v>
      </c>
      <c r="F43" s="2">
        <f t="shared" si="0"/>
        <v>16</v>
      </c>
      <c r="G43" s="33">
        <f>F43+2</f>
        <v>18</v>
      </c>
      <c r="H43">
        <v>5</v>
      </c>
      <c r="I43">
        <v>6</v>
      </c>
      <c r="J43">
        <v>5</v>
      </c>
      <c r="K43">
        <v>5</v>
      </c>
      <c r="L43">
        <v>4</v>
      </c>
      <c r="M43">
        <v>5</v>
      </c>
      <c r="N43">
        <v>4</v>
      </c>
      <c r="O43">
        <v>6</v>
      </c>
      <c r="P43">
        <v>5</v>
      </c>
      <c r="Q43" s="46">
        <f t="shared" si="2"/>
        <v>45</v>
      </c>
      <c r="R43">
        <v>5</v>
      </c>
      <c r="S43">
        <v>7</v>
      </c>
      <c r="T43">
        <v>7</v>
      </c>
      <c r="U43">
        <v>5</v>
      </c>
      <c r="V43">
        <v>5</v>
      </c>
      <c r="W43">
        <v>5</v>
      </c>
      <c r="X43">
        <v>4</v>
      </c>
      <c r="Y43">
        <v>4</v>
      </c>
      <c r="Z43">
        <v>5</v>
      </c>
      <c r="AA43" s="46">
        <f t="shared" si="3"/>
        <v>47</v>
      </c>
      <c r="AB43" s="46">
        <f t="shared" si="4"/>
        <v>92</v>
      </c>
      <c r="AC43" s="2">
        <f t="shared" si="5"/>
        <v>19</v>
      </c>
      <c r="AG43" s="6">
        <f t="shared" si="8"/>
        <v>7</v>
      </c>
      <c r="AH43" s="6">
        <f t="shared" si="9"/>
        <v>5</v>
      </c>
      <c r="AI43" s="6">
        <f t="shared" si="10"/>
        <v>6</v>
      </c>
      <c r="AJ43" s="6">
        <f t="shared" si="11"/>
        <v>5</v>
      </c>
      <c r="AK43" s="6">
        <f t="shared" si="12"/>
        <v>5</v>
      </c>
      <c r="AL43" s="6">
        <f t="shared" si="13"/>
        <v>4</v>
      </c>
      <c r="AM43" s="6">
        <f t="shared" si="14"/>
        <v>5</v>
      </c>
      <c r="AN43" s="6">
        <f t="shared" si="15"/>
        <v>4</v>
      </c>
      <c r="AO43" s="6">
        <f t="shared" si="16"/>
        <v>6</v>
      </c>
      <c r="AP43" s="6">
        <f t="shared" si="17"/>
        <v>5</v>
      </c>
      <c r="AQ43"/>
      <c r="AR43" s="6">
        <f t="shared" si="18"/>
        <v>5</v>
      </c>
      <c r="AS43" s="6">
        <f t="shared" si="19"/>
        <v>7</v>
      </c>
      <c r="AT43" s="6">
        <f t="shared" si="20"/>
        <v>7</v>
      </c>
      <c r="AU43" s="6">
        <f t="shared" si="21"/>
        <v>5</v>
      </c>
      <c r="AV43" s="6">
        <f t="shared" si="22"/>
        <v>5</v>
      </c>
      <c r="AW43" s="6">
        <f t="shared" si="23"/>
        <v>5</v>
      </c>
      <c r="AX43" s="6">
        <f t="shared" si="24"/>
        <v>4</v>
      </c>
      <c r="AY43" s="6">
        <f t="shared" si="25"/>
        <v>4</v>
      </c>
      <c r="AZ43" s="6">
        <f t="shared" si="26"/>
        <v>5</v>
      </c>
      <c r="BA43" s="6">
        <f t="shared" si="27"/>
        <v>92</v>
      </c>
    </row>
    <row r="44" spans="1:53" s="159" customFormat="1" ht="12.75">
      <c r="A44" s="160">
        <v>1</v>
      </c>
      <c r="B44" s="160">
        <v>2</v>
      </c>
      <c r="C44" s="160">
        <v>7</v>
      </c>
      <c r="D44" s="148" t="str">
        <f>OutingSetup!D50</f>
        <v>Clive Richmond</v>
      </c>
      <c r="E44" s="161">
        <f>OutingSetup!E50</f>
        <v>10.2</v>
      </c>
      <c r="F44" s="146">
        <f t="shared" si="0"/>
        <v>11</v>
      </c>
      <c r="G44" s="162">
        <f>F44+2</f>
        <v>13</v>
      </c>
      <c r="H44" s="160">
        <v>4</v>
      </c>
      <c r="I44" s="160">
        <v>5</v>
      </c>
      <c r="J44" s="160">
        <v>5</v>
      </c>
      <c r="K44" s="160">
        <v>5</v>
      </c>
      <c r="L44" s="160">
        <v>3</v>
      </c>
      <c r="M44" s="160">
        <v>4</v>
      </c>
      <c r="N44" s="160">
        <v>5</v>
      </c>
      <c r="O44" s="160">
        <v>4</v>
      </c>
      <c r="P44" s="160">
        <v>4</v>
      </c>
      <c r="Q44" s="46">
        <f t="shared" si="2"/>
        <v>39</v>
      </c>
      <c r="R44" s="160">
        <v>4</v>
      </c>
      <c r="S44" s="160">
        <v>6</v>
      </c>
      <c r="T44" s="160">
        <v>4</v>
      </c>
      <c r="U44" s="160">
        <v>4</v>
      </c>
      <c r="V44" s="160">
        <v>5</v>
      </c>
      <c r="W44" s="160">
        <v>4</v>
      </c>
      <c r="X44" s="160">
        <v>3</v>
      </c>
      <c r="Y44" s="160">
        <v>4</v>
      </c>
      <c r="Z44" s="160">
        <v>5</v>
      </c>
      <c r="AA44" s="46">
        <f t="shared" si="3"/>
        <v>39</v>
      </c>
      <c r="AB44" s="46">
        <f t="shared" si="4"/>
        <v>78</v>
      </c>
      <c r="AC44" s="160">
        <f t="shared" si="5"/>
        <v>1</v>
      </c>
      <c r="AG44" s="159">
        <f t="shared" si="8"/>
        <v>7</v>
      </c>
      <c r="AH44" s="159">
        <f t="shared" si="9"/>
        <v>4</v>
      </c>
      <c r="AI44" s="159">
        <f t="shared" si="10"/>
        <v>5</v>
      </c>
      <c r="AJ44" s="159">
        <f t="shared" si="11"/>
        <v>5</v>
      </c>
      <c r="AK44" s="159">
        <f t="shared" si="12"/>
        <v>5</v>
      </c>
      <c r="AL44" s="159">
        <f t="shared" si="13"/>
        <v>3</v>
      </c>
      <c r="AM44" s="159">
        <f t="shared" si="14"/>
        <v>4</v>
      </c>
      <c r="AN44" s="159">
        <f t="shared" si="15"/>
        <v>5</v>
      </c>
      <c r="AO44" s="159">
        <f t="shared" si="16"/>
        <v>4</v>
      </c>
      <c r="AP44" s="159">
        <f t="shared" si="17"/>
        <v>4</v>
      </c>
      <c r="AR44" s="159">
        <f t="shared" si="18"/>
        <v>4</v>
      </c>
      <c r="AS44" s="159">
        <f t="shared" si="19"/>
        <v>6</v>
      </c>
      <c r="AT44" s="159">
        <f t="shared" si="20"/>
        <v>4</v>
      </c>
      <c r="AU44" s="159">
        <f t="shared" si="21"/>
        <v>4</v>
      </c>
      <c r="AV44" s="159">
        <f t="shared" si="22"/>
        <v>5</v>
      </c>
      <c r="AW44" s="159">
        <f t="shared" si="23"/>
        <v>4</v>
      </c>
      <c r="AX44" s="159">
        <f t="shared" si="24"/>
        <v>3</v>
      </c>
      <c r="AY44" s="159">
        <f t="shared" si="25"/>
        <v>4</v>
      </c>
      <c r="AZ44" s="159">
        <f t="shared" si="26"/>
        <v>5</v>
      </c>
      <c r="BA44" s="159">
        <f t="shared" si="27"/>
        <v>78</v>
      </c>
    </row>
    <row r="45" spans="1:53" s="2" customFormat="1" ht="12.75">
      <c r="A45" s="2">
        <v>1</v>
      </c>
      <c r="B45" s="2">
        <v>2</v>
      </c>
      <c r="C45" s="2">
        <v>7</v>
      </c>
      <c r="D45" s="151" t="str">
        <f>OutingSetup!D51</f>
        <v>Myron Brown</v>
      </c>
      <c r="E45" s="152">
        <f>OutingSetup!E51</f>
        <v>21.2</v>
      </c>
      <c r="F45" s="2">
        <f t="shared" si="0"/>
        <v>23</v>
      </c>
      <c r="G45" s="33">
        <f>F45+2</f>
        <v>25</v>
      </c>
      <c r="H45">
        <v>5</v>
      </c>
      <c r="I45">
        <v>6</v>
      </c>
      <c r="J45">
        <v>6</v>
      </c>
      <c r="K45">
        <v>6</v>
      </c>
      <c r="L45">
        <v>4</v>
      </c>
      <c r="M45">
        <v>6</v>
      </c>
      <c r="N45">
        <v>4</v>
      </c>
      <c r="O45">
        <v>6</v>
      </c>
      <c r="P45">
        <v>6</v>
      </c>
      <c r="Q45" s="46">
        <f t="shared" si="2"/>
        <v>49</v>
      </c>
      <c r="R45">
        <v>3</v>
      </c>
      <c r="S45">
        <v>5</v>
      </c>
      <c r="T45">
        <v>7</v>
      </c>
      <c r="U45">
        <v>4</v>
      </c>
      <c r="V45">
        <v>5</v>
      </c>
      <c r="W45">
        <v>7</v>
      </c>
      <c r="X45">
        <v>4</v>
      </c>
      <c r="Y45">
        <v>5</v>
      </c>
      <c r="Z45">
        <v>6</v>
      </c>
      <c r="AA45" s="46">
        <f t="shared" si="3"/>
        <v>46</v>
      </c>
      <c r="AB45" s="46">
        <f t="shared" si="4"/>
        <v>95</v>
      </c>
      <c r="AC45" s="2">
        <f t="shared" si="5"/>
        <v>26</v>
      </c>
      <c r="AG45" s="6">
        <f t="shared" si="8"/>
        <v>8</v>
      </c>
      <c r="AH45" s="6">
        <f t="shared" si="9"/>
        <v>5</v>
      </c>
      <c r="AI45" s="6">
        <f t="shared" si="10"/>
        <v>6</v>
      </c>
      <c r="AJ45" s="6">
        <f t="shared" si="11"/>
        <v>6</v>
      </c>
      <c r="AK45" s="6">
        <f t="shared" si="12"/>
        <v>6</v>
      </c>
      <c r="AL45" s="6">
        <f t="shared" si="13"/>
        <v>4</v>
      </c>
      <c r="AM45" s="6">
        <f t="shared" si="14"/>
        <v>6</v>
      </c>
      <c r="AN45" s="6">
        <f t="shared" si="15"/>
        <v>4</v>
      </c>
      <c r="AO45" s="6">
        <f t="shared" si="16"/>
        <v>6</v>
      </c>
      <c r="AP45" s="6">
        <f t="shared" si="17"/>
        <v>6</v>
      </c>
      <c r="AQ45"/>
      <c r="AR45" s="6">
        <f t="shared" si="18"/>
        <v>3</v>
      </c>
      <c r="AS45" s="6">
        <f t="shared" si="19"/>
        <v>5</v>
      </c>
      <c r="AT45" s="6">
        <f t="shared" si="20"/>
        <v>7</v>
      </c>
      <c r="AU45" s="6">
        <f t="shared" si="21"/>
        <v>4</v>
      </c>
      <c r="AV45" s="6">
        <f t="shared" si="22"/>
        <v>5</v>
      </c>
      <c r="AW45" s="6">
        <f t="shared" si="23"/>
        <v>7</v>
      </c>
      <c r="AX45" s="6">
        <f t="shared" si="24"/>
        <v>4</v>
      </c>
      <c r="AY45" s="6">
        <f t="shared" si="25"/>
        <v>5</v>
      </c>
      <c r="AZ45" s="6">
        <f t="shared" si="26"/>
        <v>6</v>
      </c>
      <c r="BA45" s="6">
        <f t="shared" si="27"/>
        <v>95</v>
      </c>
    </row>
    <row r="46" spans="1:53" s="85" customFormat="1" ht="12.75">
      <c r="A46" s="163">
        <v>2</v>
      </c>
      <c r="B46" s="163">
        <v>4</v>
      </c>
      <c r="C46" s="163">
        <v>8</v>
      </c>
      <c r="D46" s="164" t="str">
        <f>OutingSetup!D52</f>
        <v>Marian Gowans</v>
      </c>
      <c r="E46" s="165">
        <f>OutingSetup!E52</f>
        <v>20.9</v>
      </c>
      <c r="F46" s="163">
        <f t="shared" si="0"/>
        <v>21</v>
      </c>
      <c r="G46" s="163">
        <f>F46+1</f>
        <v>22</v>
      </c>
      <c r="H46" s="163">
        <v>5</v>
      </c>
      <c r="I46" s="163">
        <v>6</v>
      </c>
      <c r="J46" s="163">
        <v>5</v>
      </c>
      <c r="K46" s="163">
        <v>5</v>
      </c>
      <c r="L46" s="163">
        <v>5</v>
      </c>
      <c r="M46" s="163">
        <v>3</v>
      </c>
      <c r="N46" s="163">
        <v>3</v>
      </c>
      <c r="O46" s="163">
        <v>4</v>
      </c>
      <c r="P46" s="163">
        <v>7</v>
      </c>
      <c r="Q46" s="166">
        <f t="shared" si="2"/>
        <v>43</v>
      </c>
      <c r="R46" s="163">
        <v>5</v>
      </c>
      <c r="S46" s="163">
        <v>7</v>
      </c>
      <c r="T46" s="163">
        <v>10</v>
      </c>
      <c r="U46" s="163">
        <v>6</v>
      </c>
      <c r="V46" s="163">
        <v>4</v>
      </c>
      <c r="W46" s="163">
        <v>6</v>
      </c>
      <c r="X46" s="163">
        <v>8</v>
      </c>
      <c r="Y46" s="163">
        <v>7</v>
      </c>
      <c r="Z46" s="163">
        <v>5</v>
      </c>
      <c r="AA46" s="166">
        <f t="shared" si="3"/>
        <v>58</v>
      </c>
      <c r="AB46" s="166">
        <f t="shared" si="4"/>
        <v>101</v>
      </c>
      <c r="AC46" s="163">
        <f t="shared" si="5"/>
        <v>34</v>
      </c>
      <c r="AG46" s="85">
        <f t="shared" si="8"/>
        <v>8</v>
      </c>
      <c r="AH46" s="85">
        <f t="shared" si="9"/>
        <v>5</v>
      </c>
      <c r="AI46" s="85">
        <f t="shared" si="10"/>
        <v>6</v>
      </c>
      <c r="AJ46" s="85">
        <f t="shared" si="11"/>
        <v>5</v>
      </c>
      <c r="AK46" s="85">
        <f t="shared" si="12"/>
        <v>5</v>
      </c>
      <c r="AL46" s="85">
        <f t="shared" si="13"/>
        <v>5</v>
      </c>
      <c r="AM46" s="85">
        <f t="shared" si="14"/>
        <v>3</v>
      </c>
      <c r="AN46" s="85">
        <f t="shared" si="15"/>
        <v>3</v>
      </c>
      <c r="AO46" s="85">
        <f t="shared" si="16"/>
        <v>4</v>
      </c>
      <c r="AP46" s="85">
        <f t="shared" si="17"/>
        <v>7</v>
      </c>
      <c r="AR46" s="85">
        <f t="shared" si="18"/>
        <v>5</v>
      </c>
      <c r="AS46" s="85">
        <f t="shared" si="19"/>
        <v>7</v>
      </c>
      <c r="AT46" s="85">
        <f t="shared" si="20"/>
        <v>8</v>
      </c>
      <c r="AU46" s="85">
        <f t="shared" si="21"/>
        <v>6</v>
      </c>
      <c r="AV46" s="85">
        <f t="shared" si="22"/>
        <v>4</v>
      </c>
      <c r="AW46" s="85">
        <f t="shared" si="23"/>
        <v>6</v>
      </c>
      <c r="AX46" s="85">
        <f t="shared" si="24"/>
        <v>8</v>
      </c>
      <c r="AY46" s="85">
        <f t="shared" si="25"/>
        <v>7</v>
      </c>
      <c r="AZ46" s="85">
        <f t="shared" si="26"/>
        <v>5</v>
      </c>
      <c r="BA46" s="85">
        <f t="shared" si="27"/>
        <v>99</v>
      </c>
    </row>
    <row r="47" spans="1:53" s="2" customFormat="1" ht="12.75">
      <c r="A47" s="167">
        <v>2</v>
      </c>
      <c r="B47" s="167">
        <v>4</v>
      </c>
      <c r="C47" s="167">
        <v>8</v>
      </c>
      <c r="D47" s="168" t="str">
        <f>OutingSetup!D53</f>
        <v>Arlene Saluter</v>
      </c>
      <c r="E47" s="169">
        <f>OutingSetup!E53</f>
        <v>28.9</v>
      </c>
      <c r="F47" s="167">
        <f t="shared" si="0"/>
        <v>30</v>
      </c>
      <c r="G47" s="170">
        <f>F47+1</f>
        <v>31</v>
      </c>
      <c r="H47" s="167">
        <v>5</v>
      </c>
      <c r="I47" s="167">
        <v>10</v>
      </c>
      <c r="J47" s="167">
        <v>5</v>
      </c>
      <c r="K47" s="167">
        <v>6</v>
      </c>
      <c r="L47" s="167">
        <v>5</v>
      </c>
      <c r="M47" s="167">
        <v>4</v>
      </c>
      <c r="N47" s="167">
        <v>3</v>
      </c>
      <c r="O47" s="167">
        <v>8</v>
      </c>
      <c r="P47" s="167">
        <v>7</v>
      </c>
      <c r="Q47" s="158">
        <f t="shared" si="2"/>
        <v>53</v>
      </c>
      <c r="R47" s="167">
        <v>4</v>
      </c>
      <c r="S47" s="167">
        <v>10</v>
      </c>
      <c r="T47" s="167">
        <v>7</v>
      </c>
      <c r="U47" s="167">
        <v>8</v>
      </c>
      <c r="V47" s="167">
        <v>6</v>
      </c>
      <c r="W47" s="167">
        <v>4</v>
      </c>
      <c r="X47" s="167">
        <v>4</v>
      </c>
      <c r="Y47" s="167">
        <v>9</v>
      </c>
      <c r="Z47" s="167">
        <v>7</v>
      </c>
      <c r="AA47" s="158">
        <f t="shared" si="3"/>
        <v>59</v>
      </c>
      <c r="AB47" s="158">
        <f t="shared" si="4"/>
        <v>112</v>
      </c>
      <c r="AC47" s="167">
        <f t="shared" si="5"/>
        <v>49</v>
      </c>
      <c r="AG47" s="6">
        <f t="shared" si="8"/>
        <v>9</v>
      </c>
      <c r="AH47" s="6">
        <f t="shared" si="9"/>
        <v>5</v>
      </c>
      <c r="AI47" s="6">
        <f t="shared" si="10"/>
        <v>9</v>
      </c>
      <c r="AJ47" s="6">
        <f t="shared" si="11"/>
        <v>5</v>
      </c>
      <c r="AK47" s="6">
        <f t="shared" si="12"/>
        <v>6</v>
      </c>
      <c r="AL47" s="6">
        <f t="shared" si="13"/>
        <v>5</v>
      </c>
      <c r="AM47" s="6">
        <f t="shared" si="14"/>
        <v>4</v>
      </c>
      <c r="AN47" s="6">
        <f t="shared" si="15"/>
        <v>3</v>
      </c>
      <c r="AO47" s="6">
        <f t="shared" si="16"/>
        <v>8</v>
      </c>
      <c r="AP47" s="6">
        <f t="shared" si="17"/>
        <v>7</v>
      </c>
      <c r="AQ47"/>
      <c r="AR47" s="6">
        <f t="shared" si="18"/>
        <v>4</v>
      </c>
      <c r="AS47" s="6">
        <f t="shared" si="19"/>
        <v>9</v>
      </c>
      <c r="AT47" s="6">
        <f t="shared" si="20"/>
        <v>7</v>
      </c>
      <c r="AU47" s="6">
        <f t="shared" si="21"/>
        <v>8</v>
      </c>
      <c r="AV47" s="6">
        <f t="shared" si="22"/>
        <v>6</v>
      </c>
      <c r="AW47" s="6">
        <f t="shared" si="23"/>
        <v>4</v>
      </c>
      <c r="AX47" s="6">
        <f t="shared" si="24"/>
        <v>4</v>
      </c>
      <c r="AY47" s="6">
        <f t="shared" si="25"/>
        <v>9</v>
      </c>
      <c r="AZ47" s="6">
        <f t="shared" si="26"/>
        <v>7</v>
      </c>
      <c r="BA47" s="6">
        <f t="shared" si="27"/>
        <v>110</v>
      </c>
    </row>
    <row r="48" spans="1:53" ht="12.75">
      <c r="A48" s="154">
        <v>2</v>
      </c>
      <c r="B48" s="154">
        <v>4</v>
      </c>
      <c r="C48" s="154">
        <v>8</v>
      </c>
      <c r="D48" s="155" t="str">
        <f>OutingSetup!D54</f>
        <v>Susan Keehan</v>
      </c>
      <c r="E48" s="156">
        <f>OutingSetup!E54</f>
        <v>35.7</v>
      </c>
      <c r="F48" s="154">
        <f t="shared" si="0"/>
        <v>37</v>
      </c>
      <c r="G48" s="157">
        <f>F48+1</f>
        <v>38</v>
      </c>
      <c r="H48" s="154">
        <v>6</v>
      </c>
      <c r="I48" s="154">
        <v>6</v>
      </c>
      <c r="J48" s="154">
        <v>7</v>
      </c>
      <c r="K48" s="154">
        <v>7</v>
      </c>
      <c r="L48" s="154">
        <v>6</v>
      </c>
      <c r="M48" s="154">
        <v>6</v>
      </c>
      <c r="N48" s="154">
        <v>5</v>
      </c>
      <c r="O48" s="154">
        <v>7</v>
      </c>
      <c r="P48" s="154">
        <v>7</v>
      </c>
      <c r="Q48" s="158">
        <f t="shared" si="2"/>
        <v>57</v>
      </c>
      <c r="R48" s="154">
        <v>5</v>
      </c>
      <c r="S48" s="154">
        <v>10</v>
      </c>
      <c r="T48" s="154">
        <v>8</v>
      </c>
      <c r="U48" s="154">
        <v>7</v>
      </c>
      <c r="V48" s="154">
        <v>4</v>
      </c>
      <c r="W48" s="154">
        <v>7</v>
      </c>
      <c r="X48" s="154">
        <v>3</v>
      </c>
      <c r="Y48" s="154">
        <v>10</v>
      </c>
      <c r="Z48" s="154">
        <v>7</v>
      </c>
      <c r="AA48" s="158">
        <f t="shared" si="3"/>
        <v>61</v>
      </c>
      <c r="AB48" s="158">
        <f t="shared" si="4"/>
        <v>118</v>
      </c>
      <c r="AC48" s="154">
        <f t="shared" si="5"/>
        <v>51</v>
      </c>
      <c r="AG48" s="6">
        <f t="shared" si="8"/>
        <v>9</v>
      </c>
      <c r="AH48" s="6">
        <f t="shared" si="9"/>
        <v>6</v>
      </c>
      <c r="AI48" s="6">
        <f t="shared" si="10"/>
        <v>6</v>
      </c>
      <c r="AJ48" s="6">
        <f t="shared" si="11"/>
        <v>7</v>
      </c>
      <c r="AK48" s="6">
        <f t="shared" si="12"/>
        <v>7</v>
      </c>
      <c r="AL48" s="6">
        <f t="shared" si="13"/>
        <v>6</v>
      </c>
      <c r="AM48" s="6">
        <f t="shared" si="14"/>
        <v>6</v>
      </c>
      <c r="AN48" s="6">
        <f t="shared" si="15"/>
        <v>5</v>
      </c>
      <c r="AO48" s="6">
        <f t="shared" si="16"/>
        <v>7</v>
      </c>
      <c r="AP48" s="6">
        <f t="shared" si="17"/>
        <v>7</v>
      </c>
      <c r="AR48" s="6">
        <f t="shared" si="18"/>
        <v>5</v>
      </c>
      <c r="AS48" s="6">
        <f t="shared" si="19"/>
        <v>9</v>
      </c>
      <c r="AT48" s="6">
        <f t="shared" si="20"/>
        <v>8</v>
      </c>
      <c r="AU48" s="6">
        <f t="shared" si="21"/>
        <v>7</v>
      </c>
      <c r="AV48" s="6">
        <f t="shared" si="22"/>
        <v>4</v>
      </c>
      <c r="AW48" s="6">
        <f t="shared" si="23"/>
        <v>7</v>
      </c>
      <c r="AX48" s="6">
        <f t="shared" si="24"/>
        <v>3</v>
      </c>
      <c r="AY48" s="6">
        <f t="shared" si="25"/>
        <v>9</v>
      </c>
      <c r="AZ48" s="6">
        <f t="shared" si="26"/>
        <v>7</v>
      </c>
      <c r="BA48" s="6">
        <f t="shared" si="27"/>
        <v>116</v>
      </c>
    </row>
    <row r="49" spans="1:53" s="171" customFormat="1" ht="12.75">
      <c r="A49" s="171">
        <v>2</v>
      </c>
      <c r="B49" s="171">
        <v>3</v>
      </c>
      <c r="C49" s="171">
        <v>8</v>
      </c>
      <c r="D49" s="151" t="str">
        <f>OutingSetup!D55</f>
        <v>Jerry Canty</v>
      </c>
      <c r="E49" s="172">
        <f>OutingSetup!E55</f>
        <v>28.5</v>
      </c>
      <c r="F49" s="2">
        <f t="shared" si="0"/>
        <v>29</v>
      </c>
      <c r="G49" s="33">
        <f>F49</f>
        <v>29</v>
      </c>
      <c r="H49" s="171">
        <v>5</v>
      </c>
      <c r="I49" s="171">
        <v>5</v>
      </c>
      <c r="J49" s="171">
        <v>5</v>
      </c>
      <c r="K49" s="171">
        <v>6</v>
      </c>
      <c r="L49" s="171">
        <v>4</v>
      </c>
      <c r="M49" s="171">
        <v>5</v>
      </c>
      <c r="N49" s="171">
        <v>4</v>
      </c>
      <c r="O49" s="171">
        <v>7</v>
      </c>
      <c r="P49" s="171">
        <v>6</v>
      </c>
      <c r="Q49" s="46">
        <f t="shared" si="2"/>
        <v>47</v>
      </c>
      <c r="R49" s="171">
        <v>5</v>
      </c>
      <c r="S49" s="171">
        <v>7</v>
      </c>
      <c r="T49" s="171">
        <v>6</v>
      </c>
      <c r="U49" s="171">
        <v>7</v>
      </c>
      <c r="V49" s="171">
        <v>4</v>
      </c>
      <c r="W49" s="171">
        <v>7</v>
      </c>
      <c r="X49" s="171">
        <v>4</v>
      </c>
      <c r="Y49" s="171">
        <v>6</v>
      </c>
      <c r="Z49" s="171">
        <v>8</v>
      </c>
      <c r="AA49" s="46">
        <f t="shared" si="3"/>
        <v>54</v>
      </c>
      <c r="AB49" s="46">
        <f t="shared" si="4"/>
        <v>101</v>
      </c>
      <c r="AC49" s="171">
        <f t="shared" si="5"/>
        <v>34</v>
      </c>
      <c r="AG49" s="159">
        <f t="shared" si="8"/>
        <v>8</v>
      </c>
      <c r="AH49" s="159">
        <f t="shared" si="9"/>
        <v>5</v>
      </c>
      <c r="AI49" s="159">
        <f t="shared" si="10"/>
        <v>5</v>
      </c>
      <c r="AJ49" s="159">
        <f t="shared" si="11"/>
        <v>5</v>
      </c>
      <c r="AK49" s="159">
        <f t="shared" si="12"/>
        <v>6</v>
      </c>
      <c r="AL49" s="159">
        <f t="shared" si="13"/>
        <v>4</v>
      </c>
      <c r="AM49" s="159">
        <f t="shared" si="14"/>
        <v>5</v>
      </c>
      <c r="AN49" s="159">
        <f t="shared" si="15"/>
        <v>4</v>
      </c>
      <c r="AO49" s="159">
        <f t="shared" si="16"/>
        <v>7</v>
      </c>
      <c r="AP49" s="159">
        <f t="shared" si="17"/>
        <v>6</v>
      </c>
      <c r="AQ49" s="159"/>
      <c r="AR49" s="159">
        <f t="shared" si="18"/>
        <v>5</v>
      </c>
      <c r="AS49" s="159">
        <f t="shared" si="19"/>
        <v>7</v>
      </c>
      <c r="AT49" s="159">
        <f t="shared" si="20"/>
        <v>6</v>
      </c>
      <c r="AU49" s="159">
        <f t="shared" si="21"/>
        <v>7</v>
      </c>
      <c r="AV49" s="159">
        <f t="shared" si="22"/>
        <v>4</v>
      </c>
      <c r="AW49" s="159">
        <f t="shared" si="23"/>
        <v>7</v>
      </c>
      <c r="AX49" s="159">
        <f t="shared" si="24"/>
        <v>4</v>
      </c>
      <c r="AY49" s="159">
        <f t="shared" si="25"/>
        <v>6</v>
      </c>
      <c r="AZ49" s="159">
        <f t="shared" si="26"/>
        <v>8</v>
      </c>
      <c r="BA49" s="159">
        <f t="shared" si="27"/>
        <v>101</v>
      </c>
    </row>
    <row r="50" spans="1:53" s="173" customFormat="1" ht="12.75">
      <c r="A50" s="154">
        <v>2</v>
      </c>
      <c r="B50" s="154">
        <v>4</v>
      </c>
      <c r="C50" s="154">
        <v>9</v>
      </c>
      <c r="D50" s="155" t="str">
        <f>OutingSetup!D56</f>
        <v>Cathy Ayoob</v>
      </c>
      <c r="E50" s="156">
        <f>OutingSetup!E56</f>
        <v>14.6</v>
      </c>
      <c r="F50" s="146">
        <f aca="true" t="shared" si="30" ref="F50:F69">ROUND(IF((B50=1),($R$5/113)*E50,IF((B50=2),($R$6/113)*E50,IF((B50=3),($R$7/113)*E50,IF((B50=4),($T$8/113)*E50,($T$9/113)*E50)))),0)</f>
        <v>15</v>
      </c>
      <c r="G50" s="157">
        <f>F50+1</f>
        <v>16</v>
      </c>
      <c r="H50" s="154">
        <v>5</v>
      </c>
      <c r="I50" s="154">
        <v>5</v>
      </c>
      <c r="J50" s="154">
        <v>5</v>
      </c>
      <c r="K50" s="154">
        <v>4</v>
      </c>
      <c r="L50" s="154">
        <v>4</v>
      </c>
      <c r="M50" s="154">
        <v>4</v>
      </c>
      <c r="N50" s="154">
        <v>4</v>
      </c>
      <c r="O50" s="154">
        <v>6</v>
      </c>
      <c r="P50" s="154">
        <v>5</v>
      </c>
      <c r="Q50" s="158">
        <f aca="true" t="shared" si="31" ref="Q50:Q69">SUM(H50:P50)</f>
        <v>42</v>
      </c>
      <c r="R50" s="154">
        <v>4</v>
      </c>
      <c r="S50" s="154">
        <v>6</v>
      </c>
      <c r="T50" s="154">
        <v>5</v>
      </c>
      <c r="U50" s="154">
        <v>5</v>
      </c>
      <c r="V50" s="154">
        <v>4</v>
      </c>
      <c r="W50" s="154">
        <v>4</v>
      </c>
      <c r="X50" s="154">
        <v>4</v>
      </c>
      <c r="Y50" s="154">
        <v>6</v>
      </c>
      <c r="Z50" s="154">
        <v>6</v>
      </c>
      <c r="AA50" s="158">
        <f aca="true" t="shared" si="32" ref="AA50:AA68">SUM(R50:Z50)</f>
        <v>44</v>
      </c>
      <c r="AB50" s="158">
        <f aca="true" t="shared" si="33" ref="AB50:AB68">Q50+AA50</f>
        <v>86</v>
      </c>
      <c r="AC50" s="154">
        <f aca="true" t="shared" si="34" ref="AC50:AC69">RANK(AB50,$AB$18:$AB$69,1)</f>
        <v>8</v>
      </c>
      <c r="AG50" s="173">
        <f t="shared" si="8"/>
        <v>7</v>
      </c>
      <c r="AH50" s="173">
        <f t="shared" si="9"/>
        <v>5</v>
      </c>
      <c r="AI50" s="173">
        <f t="shared" si="10"/>
        <v>5</v>
      </c>
      <c r="AJ50" s="173">
        <f t="shared" si="11"/>
        <v>5</v>
      </c>
      <c r="AK50" s="173">
        <f t="shared" si="12"/>
        <v>4</v>
      </c>
      <c r="AL50" s="173">
        <f t="shared" si="13"/>
        <v>4</v>
      </c>
      <c r="AM50" s="173">
        <f t="shared" si="14"/>
        <v>4</v>
      </c>
      <c r="AN50" s="173">
        <f t="shared" si="15"/>
        <v>4</v>
      </c>
      <c r="AO50" s="173">
        <f t="shared" si="16"/>
        <v>6</v>
      </c>
      <c r="AP50" s="173">
        <f t="shared" si="17"/>
        <v>5</v>
      </c>
      <c r="AR50" s="173">
        <f t="shared" si="18"/>
        <v>4</v>
      </c>
      <c r="AS50" s="173">
        <f t="shared" si="19"/>
        <v>6</v>
      </c>
      <c r="AT50" s="173">
        <f t="shared" si="20"/>
        <v>5</v>
      </c>
      <c r="AU50" s="173">
        <f t="shared" si="21"/>
        <v>5</v>
      </c>
      <c r="AV50" s="173">
        <f t="shared" si="22"/>
        <v>4</v>
      </c>
      <c r="AW50" s="173">
        <f t="shared" si="23"/>
        <v>4</v>
      </c>
      <c r="AX50" s="173">
        <f t="shared" si="24"/>
        <v>4</v>
      </c>
      <c r="AY50" s="173">
        <f t="shared" si="25"/>
        <v>6</v>
      </c>
      <c r="AZ50" s="173">
        <f t="shared" si="26"/>
        <v>6</v>
      </c>
      <c r="BA50" s="173">
        <f t="shared" si="27"/>
        <v>86</v>
      </c>
    </row>
    <row r="51" spans="1:53" s="167" customFormat="1" ht="12.75">
      <c r="A51" s="167">
        <v>2</v>
      </c>
      <c r="B51" s="167">
        <v>4</v>
      </c>
      <c r="C51" s="167">
        <v>9</v>
      </c>
      <c r="D51" s="168" t="str">
        <f>OutingSetup!D57</f>
        <v>Lorraine Dommel</v>
      </c>
      <c r="E51" s="169">
        <f>OutingSetup!E57</f>
        <v>22.8</v>
      </c>
      <c r="F51" s="167">
        <f t="shared" si="30"/>
        <v>23</v>
      </c>
      <c r="G51" s="170">
        <f>F51+1</f>
        <v>24</v>
      </c>
      <c r="H51" s="167">
        <v>6</v>
      </c>
      <c r="I51" s="167">
        <v>8</v>
      </c>
      <c r="J51" s="167">
        <v>6</v>
      </c>
      <c r="K51" s="167">
        <v>5</v>
      </c>
      <c r="L51" s="167">
        <v>4</v>
      </c>
      <c r="M51" s="167">
        <v>4</v>
      </c>
      <c r="N51" s="167">
        <v>4</v>
      </c>
      <c r="O51" s="167">
        <v>8</v>
      </c>
      <c r="P51" s="167">
        <v>5</v>
      </c>
      <c r="Q51" s="158">
        <f t="shared" si="31"/>
        <v>50</v>
      </c>
      <c r="R51" s="167">
        <v>5</v>
      </c>
      <c r="S51" s="167">
        <v>6</v>
      </c>
      <c r="T51" s="167">
        <v>5</v>
      </c>
      <c r="U51" s="167">
        <v>4</v>
      </c>
      <c r="V51" s="167">
        <v>2</v>
      </c>
      <c r="W51" s="167">
        <v>5</v>
      </c>
      <c r="X51" s="167">
        <v>4</v>
      </c>
      <c r="Y51" s="167">
        <v>6</v>
      </c>
      <c r="Z51" s="167">
        <v>7</v>
      </c>
      <c r="AA51" s="158">
        <f t="shared" si="32"/>
        <v>44</v>
      </c>
      <c r="AB51" s="158">
        <f t="shared" si="33"/>
        <v>94</v>
      </c>
      <c r="AC51" s="167">
        <f t="shared" si="34"/>
        <v>24</v>
      </c>
      <c r="AG51" s="173">
        <f t="shared" si="8"/>
        <v>8</v>
      </c>
      <c r="AH51" s="173">
        <f t="shared" si="9"/>
        <v>6</v>
      </c>
      <c r="AI51" s="173">
        <f t="shared" si="10"/>
        <v>8</v>
      </c>
      <c r="AJ51" s="173">
        <f t="shared" si="11"/>
        <v>6</v>
      </c>
      <c r="AK51" s="173">
        <f t="shared" si="12"/>
        <v>5</v>
      </c>
      <c r="AL51" s="173">
        <f t="shared" si="13"/>
        <v>4</v>
      </c>
      <c r="AM51" s="173">
        <f t="shared" si="14"/>
        <v>4</v>
      </c>
      <c r="AN51" s="173">
        <f t="shared" si="15"/>
        <v>4</v>
      </c>
      <c r="AO51" s="173">
        <f t="shared" si="16"/>
        <v>8</v>
      </c>
      <c r="AP51" s="173">
        <f t="shared" si="17"/>
        <v>5</v>
      </c>
      <c r="AQ51" s="173"/>
      <c r="AR51" s="173">
        <f t="shared" si="18"/>
        <v>5</v>
      </c>
      <c r="AS51" s="173">
        <f t="shared" si="19"/>
        <v>6</v>
      </c>
      <c r="AT51" s="173">
        <f t="shared" si="20"/>
        <v>5</v>
      </c>
      <c r="AU51" s="173">
        <f t="shared" si="21"/>
        <v>4</v>
      </c>
      <c r="AV51" s="173">
        <f t="shared" si="22"/>
        <v>2</v>
      </c>
      <c r="AW51" s="173">
        <f t="shared" si="23"/>
        <v>5</v>
      </c>
      <c r="AX51" s="173">
        <f t="shared" si="24"/>
        <v>4</v>
      </c>
      <c r="AY51" s="173">
        <f t="shared" si="25"/>
        <v>6</v>
      </c>
      <c r="AZ51" s="173">
        <f t="shared" si="26"/>
        <v>7</v>
      </c>
      <c r="BA51" s="173">
        <f t="shared" si="27"/>
        <v>94</v>
      </c>
    </row>
    <row r="52" spans="1:53" s="173" customFormat="1" ht="12.75">
      <c r="A52" s="154">
        <v>2</v>
      </c>
      <c r="B52" s="154">
        <v>4</v>
      </c>
      <c r="C52" s="154">
        <v>9</v>
      </c>
      <c r="D52" s="155" t="str">
        <f>OutingSetup!D58</f>
        <v>Monica Deckers</v>
      </c>
      <c r="E52" s="156">
        <f>OutingSetup!E58</f>
        <v>20.8</v>
      </c>
      <c r="F52" s="154">
        <f t="shared" si="30"/>
        <v>21</v>
      </c>
      <c r="G52" s="157">
        <f>F52+1</f>
        <v>22</v>
      </c>
      <c r="H52" s="154">
        <v>5</v>
      </c>
      <c r="I52" s="154">
        <v>7</v>
      </c>
      <c r="J52" s="154">
        <v>7</v>
      </c>
      <c r="K52" s="154">
        <v>6</v>
      </c>
      <c r="L52" s="154">
        <v>4</v>
      </c>
      <c r="M52" s="154">
        <v>4</v>
      </c>
      <c r="N52" s="154">
        <v>5</v>
      </c>
      <c r="O52" s="154">
        <v>8</v>
      </c>
      <c r="P52" s="154">
        <v>5</v>
      </c>
      <c r="Q52" s="158">
        <f t="shared" si="31"/>
        <v>51</v>
      </c>
      <c r="R52" s="154">
        <v>8</v>
      </c>
      <c r="S52" s="154">
        <v>6</v>
      </c>
      <c r="T52" s="154">
        <v>6</v>
      </c>
      <c r="U52" s="154">
        <v>5</v>
      </c>
      <c r="V52" s="154">
        <v>5</v>
      </c>
      <c r="W52" s="154">
        <v>6</v>
      </c>
      <c r="X52" s="154">
        <v>3</v>
      </c>
      <c r="Y52" s="154">
        <v>8</v>
      </c>
      <c r="Z52" s="154">
        <v>6</v>
      </c>
      <c r="AA52" s="158">
        <f t="shared" si="32"/>
        <v>53</v>
      </c>
      <c r="AB52" s="158">
        <f t="shared" si="33"/>
        <v>104</v>
      </c>
      <c r="AC52" s="154">
        <f t="shared" si="34"/>
        <v>40</v>
      </c>
      <c r="AG52" s="173">
        <f t="shared" si="8"/>
        <v>8</v>
      </c>
      <c r="AH52" s="173">
        <f t="shared" si="9"/>
        <v>5</v>
      </c>
      <c r="AI52" s="173">
        <f t="shared" si="10"/>
        <v>7</v>
      </c>
      <c r="AJ52" s="173">
        <f t="shared" si="11"/>
        <v>7</v>
      </c>
      <c r="AK52" s="173">
        <f t="shared" si="12"/>
        <v>6</v>
      </c>
      <c r="AL52" s="173">
        <f t="shared" si="13"/>
        <v>4</v>
      </c>
      <c r="AM52" s="173">
        <f t="shared" si="14"/>
        <v>4</v>
      </c>
      <c r="AN52" s="173">
        <f t="shared" si="15"/>
        <v>5</v>
      </c>
      <c r="AO52" s="173">
        <f t="shared" si="16"/>
        <v>8</v>
      </c>
      <c r="AP52" s="173">
        <f t="shared" si="17"/>
        <v>5</v>
      </c>
      <c r="AR52" s="173">
        <f t="shared" si="18"/>
        <v>8</v>
      </c>
      <c r="AS52" s="173">
        <f t="shared" si="19"/>
        <v>6</v>
      </c>
      <c r="AT52" s="173">
        <f t="shared" si="20"/>
        <v>6</v>
      </c>
      <c r="AU52" s="173">
        <f t="shared" si="21"/>
        <v>5</v>
      </c>
      <c r="AV52" s="173">
        <f t="shared" si="22"/>
        <v>5</v>
      </c>
      <c r="AW52" s="173">
        <f t="shared" si="23"/>
        <v>6</v>
      </c>
      <c r="AX52" s="173">
        <f t="shared" si="24"/>
        <v>3</v>
      </c>
      <c r="AY52" s="173">
        <f t="shared" si="25"/>
        <v>8</v>
      </c>
      <c r="AZ52" s="173">
        <f t="shared" si="26"/>
        <v>6</v>
      </c>
      <c r="BA52" s="173">
        <f t="shared" si="27"/>
        <v>104</v>
      </c>
    </row>
    <row r="53" spans="1:53" s="167" customFormat="1" ht="12.75">
      <c r="A53" s="167">
        <v>2</v>
      </c>
      <c r="B53" s="167">
        <v>4</v>
      </c>
      <c r="C53" s="167">
        <v>9</v>
      </c>
      <c r="D53" s="168" t="str">
        <f>OutingSetup!D59</f>
        <v>Maureen Lynch</v>
      </c>
      <c r="E53" s="169">
        <f>OutingSetup!E59</f>
        <v>27.8</v>
      </c>
      <c r="F53" s="167">
        <f t="shared" si="30"/>
        <v>29</v>
      </c>
      <c r="G53" s="170">
        <f>F53+1</f>
        <v>30</v>
      </c>
      <c r="H53" s="167">
        <v>5</v>
      </c>
      <c r="I53" s="167">
        <v>8</v>
      </c>
      <c r="J53" s="167">
        <v>6</v>
      </c>
      <c r="K53" s="167">
        <v>7</v>
      </c>
      <c r="L53" s="167">
        <v>4</v>
      </c>
      <c r="M53" s="167">
        <v>6</v>
      </c>
      <c r="N53" s="167">
        <v>5</v>
      </c>
      <c r="O53" s="167">
        <v>7</v>
      </c>
      <c r="P53" s="167">
        <v>8</v>
      </c>
      <c r="Q53" s="158">
        <f t="shared" si="31"/>
        <v>56</v>
      </c>
      <c r="R53" s="167">
        <v>4</v>
      </c>
      <c r="S53" s="167">
        <v>8</v>
      </c>
      <c r="T53" s="167">
        <v>4</v>
      </c>
      <c r="U53" s="167">
        <v>5</v>
      </c>
      <c r="V53" s="167">
        <v>3</v>
      </c>
      <c r="W53" s="167">
        <v>7</v>
      </c>
      <c r="X53" s="167">
        <v>3</v>
      </c>
      <c r="Y53" s="167">
        <v>8</v>
      </c>
      <c r="Z53" s="167">
        <v>6</v>
      </c>
      <c r="AA53" s="158">
        <f t="shared" si="32"/>
        <v>48</v>
      </c>
      <c r="AB53" s="158">
        <f t="shared" si="33"/>
        <v>104</v>
      </c>
      <c r="AC53" s="167">
        <f t="shared" si="34"/>
        <v>40</v>
      </c>
      <c r="AG53" s="173">
        <f t="shared" si="8"/>
        <v>8</v>
      </c>
      <c r="AH53" s="173">
        <f t="shared" si="9"/>
        <v>5</v>
      </c>
      <c r="AI53" s="173">
        <f t="shared" si="10"/>
        <v>8</v>
      </c>
      <c r="AJ53" s="173">
        <f t="shared" si="11"/>
        <v>6</v>
      </c>
      <c r="AK53" s="173">
        <f t="shared" si="12"/>
        <v>7</v>
      </c>
      <c r="AL53" s="173">
        <f t="shared" si="13"/>
        <v>4</v>
      </c>
      <c r="AM53" s="173">
        <f t="shared" si="14"/>
        <v>6</v>
      </c>
      <c r="AN53" s="173">
        <f t="shared" si="15"/>
        <v>5</v>
      </c>
      <c r="AO53" s="173">
        <f t="shared" si="16"/>
        <v>7</v>
      </c>
      <c r="AP53" s="173">
        <f t="shared" si="17"/>
        <v>8</v>
      </c>
      <c r="AQ53" s="173"/>
      <c r="AR53" s="173">
        <f t="shared" si="18"/>
        <v>4</v>
      </c>
      <c r="AS53" s="173">
        <f t="shared" si="19"/>
        <v>8</v>
      </c>
      <c r="AT53" s="173">
        <f t="shared" si="20"/>
        <v>4</v>
      </c>
      <c r="AU53" s="173">
        <f t="shared" si="21"/>
        <v>5</v>
      </c>
      <c r="AV53" s="173">
        <f t="shared" si="22"/>
        <v>3</v>
      </c>
      <c r="AW53" s="173">
        <f t="shared" si="23"/>
        <v>7</v>
      </c>
      <c r="AX53" s="173">
        <f t="shared" si="24"/>
        <v>3</v>
      </c>
      <c r="AY53" s="173">
        <f t="shared" si="25"/>
        <v>8</v>
      </c>
      <c r="AZ53" s="173">
        <f t="shared" si="26"/>
        <v>6</v>
      </c>
      <c r="BA53" s="173">
        <f t="shared" si="27"/>
        <v>104</v>
      </c>
    </row>
    <row r="54" spans="1:53" s="159" customFormat="1" ht="12.75">
      <c r="A54" s="160">
        <v>2</v>
      </c>
      <c r="B54" s="160">
        <v>2</v>
      </c>
      <c r="C54" s="160">
        <v>10</v>
      </c>
      <c r="D54" s="148" t="str">
        <f>OutingSetup!D60</f>
        <v>Jeff Seibert</v>
      </c>
      <c r="E54" s="161">
        <f>OutingSetup!E60</f>
        <v>26.7</v>
      </c>
      <c r="F54" s="160">
        <f t="shared" si="30"/>
        <v>29</v>
      </c>
      <c r="G54" s="162">
        <f aca="true" t="shared" si="35" ref="G54:G62">F54+3</f>
        <v>32</v>
      </c>
      <c r="H54" s="160">
        <v>5</v>
      </c>
      <c r="I54" s="160">
        <v>7</v>
      </c>
      <c r="J54" s="160">
        <v>7</v>
      </c>
      <c r="K54" s="160">
        <v>5</v>
      </c>
      <c r="L54" s="160">
        <v>4</v>
      </c>
      <c r="M54" s="160">
        <v>6</v>
      </c>
      <c r="N54" s="160">
        <v>5</v>
      </c>
      <c r="O54" s="160">
        <v>6</v>
      </c>
      <c r="P54" s="160">
        <v>5</v>
      </c>
      <c r="Q54" s="46">
        <f aca="true" t="shared" si="36" ref="Q54:Q59">SUM(H54:P54)</f>
        <v>50</v>
      </c>
      <c r="R54" s="160">
        <v>4</v>
      </c>
      <c r="S54" s="160">
        <v>5</v>
      </c>
      <c r="T54" s="160">
        <v>5</v>
      </c>
      <c r="U54" s="160">
        <v>5</v>
      </c>
      <c r="V54" s="160">
        <v>5</v>
      </c>
      <c r="W54" s="160">
        <v>7</v>
      </c>
      <c r="X54" s="160">
        <v>3</v>
      </c>
      <c r="Y54" s="160">
        <v>5</v>
      </c>
      <c r="Z54" s="160">
        <v>7</v>
      </c>
      <c r="AA54" s="46">
        <f aca="true" t="shared" si="37" ref="AA54:AA59">SUM(R54:Z54)</f>
        <v>46</v>
      </c>
      <c r="AB54" s="46">
        <f aca="true" t="shared" si="38" ref="AB54:AB59">Q54+AA54</f>
        <v>96</v>
      </c>
      <c r="AC54" s="160">
        <f t="shared" si="34"/>
        <v>27</v>
      </c>
      <c r="AG54" s="159">
        <f t="shared" si="8"/>
        <v>8</v>
      </c>
      <c r="AH54" s="159">
        <f aca="true" t="shared" si="39" ref="AH54:AP59">IF($AG54&lt;&gt;0,IF(H54&gt;$AG54,$AG54,H54),IF(H54&gt;H$14+2,H$14+2,H54))</f>
        <v>5</v>
      </c>
      <c r="AI54" s="159">
        <f t="shared" si="39"/>
        <v>7</v>
      </c>
      <c r="AJ54" s="159">
        <f t="shared" si="39"/>
        <v>7</v>
      </c>
      <c r="AK54" s="159">
        <f t="shared" si="39"/>
        <v>5</v>
      </c>
      <c r="AL54" s="159">
        <f t="shared" si="39"/>
        <v>4</v>
      </c>
      <c r="AM54" s="159">
        <f t="shared" si="39"/>
        <v>6</v>
      </c>
      <c r="AN54" s="159">
        <f t="shared" si="39"/>
        <v>5</v>
      </c>
      <c r="AO54" s="159">
        <f t="shared" si="39"/>
        <v>6</v>
      </c>
      <c r="AP54" s="159">
        <f t="shared" si="39"/>
        <v>5</v>
      </c>
      <c r="AR54" s="159">
        <f aca="true" t="shared" si="40" ref="AR54:AZ59">IF($AG54&lt;&gt;0,IF(R54&gt;$AG54,$AG54,R54),IF(R54&gt;R$14+2,R$14+2,R54))</f>
        <v>4</v>
      </c>
      <c r="AS54" s="159">
        <f t="shared" si="40"/>
        <v>5</v>
      </c>
      <c r="AT54" s="159">
        <f t="shared" si="40"/>
        <v>5</v>
      </c>
      <c r="AU54" s="159">
        <f t="shared" si="40"/>
        <v>5</v>
      </c>
      <c r="AV54" s="159">
        <f t="shared" si="40"/>
        <v>5</v>
      </c>
      <c r="AW54" s="159">
        <f t="shared" si="40"/>
        <v>7</v>
      </c>
      <c r="AX54" s="159">
        <f t="shared" si="40"/>
        <v>3</v>
      </c>
      <c r="AY54" s="159">
        <f t="shared" si="40"/>
        <v>5</v>
      </c>
      <c r="AZ54" s="159">
        <f t="shared" si="40"/>
        <v>7</v>
      </c>
      <c r="BA54" s="159">
        <f aca="true" t="shared" si="41" ref="BA54:BA59">SUM(AH54:AZ54)</f>
        <v>96</v>
      </c>
    </row>
    <row r="55" spans="1:53" s="2" customFormat="1" ht="12.75">
      <c r="A55" s="2">
        <v>2</v>
      </c>
      <c r="B55" s="2">
        <v>2</v>
      </c>
      <c r="C55" s="2">
        <v>10</v>
      </c>
      <c r="D55" s="151" t="str">
        <f>OutingSetup!D61</f>
        <v>Phil Bettwy</v>
      </c>
      <c r="E55" s="152">
        <f>OutingSetup!E61</f>
        <v>26</v>
      </c>
      <c r="F55" s="2">
        <f t="shared" si="30"/>
        <v>29</v>
      </c>
      <c r="G55" s="33">
        <f t="shared" si="35"/>
        <v>32</v>
      </c>
      <c r="H55" s="2">
        <v>5</v>
      </c>
      <c r="I55" s="2">
        <v>7</v>
      </c>
      <c r="J55" s="2">
        <v>5</v>
      </c>
      <c r="K55" s="2">
        <v>5</v>
      </c>
      <c r="L55" s="2">
        <v>5</v>
      </c>
      <c r="M55" s="2">
        <v>6</v>
      </c>
      <c r="N55" s="2">
        <v>6</v>
      </c>
      <c r="O55" s="2">
        <v>7</v>
      </c>
      <c r="P55" s="2">
        <v>7</v>
      </c>
      <c r="Q55" s="46">
        <f t="shared" si="36"/>
        <v>53</v>
      </c>
      <c r="R55" s="2">
        <v>6</v>
      </c>
      <c r="S55" s="2">
        <v>7</v>
      </c>
      <c r="T55" s="2">
        <v>5</v>
      </c>
      <c r="U55" s="2">
        <v>7</v>
      </c>
      <c r="V55" s="2">
        <v>3</v>
      </c>
      <c r="W55" s="2">
        <v>5</v>
      </c>
      <c r="X55" s="2">
        <v>3</v>
      </c>
      <c r="Y55" s="2">
        <v>5</v>
      </c>
      <c r="Z55" s="2">
        <v>5</v>
      </c>
      <c r="AA55" s="46">
        <f t="shared" si="37"/>
        <v>46</v>
      </c>
      <c r="AB55" s="46">
        <f t="shared" si="38"/>
        <v>99</v>
      </c>
      <c r="AC55" s="2">
        <f t="shared" si="34"/>
        <v>31</v>
      </c>
      <c r="AG55" s="6">
        <f t="shared" si="8"/>
        <v>8</v>
      </c>
      <c r="AH55" s="6">
        <f t="shared" si="39"/>
        <v>5</v>
      </c>
      <c r="AI55" s="6">
        <f t="shared" si="39"/>
        <v>7</v>
      </c>
      <c r="AJ55" s="6">
        <f t="shared" si="39"/>
        <v>5</v>
      </c>
      <c r="AK55" s="6">
        <f t="shared" si="39"/>
        <v>5</v>
      </c>
      <c r="AL55" s="6">
        <f t="shared" si="39"/>
        <v>5</v>
      </c>
      <c r="AM55" s="6">
        <f t="shared" si="39"/>
        <v>6</v>
      </c>
      <c r="AN55" s="6">
        <f t="shared" si="39"/>
        <v>6</v>
      </c>
      <c r="AO55" s="6">
        <f t="shared" si="39"/>
        <v>7</v>
      </c>
      <c r="AP55" s="6">
        <f t="shared" si="39"/>
        <v>7</v>
      </c>
      <c r="AQ55"/>
      <c r="AR55" s="6">
        <f t="shared" si="40"/>
        <v>6</v>
      </c>
      <c r="AS55" s="6">
        <f t="shared" si="40"/>
        <v>7</v>
      </c>
      <c r="AT55" s="6">
        <f t="shared" si="40"/>
        <v>5</v>
      </c>
      <c r="AU55" s="6">
        <f t="shared" si="40"/>
        <v>7</v>
      </c>
      <c r="AV55" s="6">
        <f t="shared" si="40"/>
        <v>3</v>
      </c>
      <c r="AW55" s="6">
        <f t="shared" si="40"/>
        <v>5</v>
      </c>
      <c r="AX55" s="6">
        <f t="shared" si="40"/>
        <v>3</v>
      </c>
      <c r="AY55" s="6">
        <f t="shared" si="40"/>
        <v>5</v>
      </c>
      <c r="AZ55" s="6">
        <f t="shared" si="40"/>
        <v>5</v>
      </c>
      <c r="BA55" s="6">
        <f t="shared" si="41"/>
        <v>99</v>
      </c>
    </row>
    <row r="56" spans="1:53" s="159" customFormat="1" ht="12.75">
      <c r="A56" s="160">
        <v>2</v>
      </c>
      <c r="B56" s="160">
        <v>2</v>
      </c>
      <c r="C56" s="160">
        <v>10</v>
      </c>
      <c r="D56" s="148" t="str">
        <f>OutingSetup!D62</f>
        <v>Geider Chen</v>
      </c>
      <c r="E56" s="161">
        <f>OutingSetup!E62</f>
        <v>15.9</v>
      </c>
      <c r="F56" s="160">
        <f t="shared" si="30"/>
        <v>17</v>
      </c>
      <c r="G56" s="162">
        <f t="shared" si="35"/>
        <v>20</v>
      </c>
      <c r="H56" s="160">
        <v>4</v>
      </c>
      <c r="I56" s="160">
        <v>5</v>
      </c>
      <c r="J56" s="160">
        <v>6</v>
      </c>
      <c r="K56" s="160">
        <v>5</v>
      </c>
      <c r="L56" s="160">
        <v>3</v>
      </c>
      <c r="M56" s="160">
        <v>5</v>
      </c>
      <c r="N56" s="160">
        <v>3</v>
      </c>
      <c r="O56" s="160">
        <v>5</v>
      </c>
      <c r="P56" s="160">
        <v>8</v>
      </c>
      <c r="Q56" s="46">
        <f t="shared" si="36"/>
        <v>44</v>
      </c>
      <c r="R56" s="160">
        <v>7</v>
      </c>
      <c r="S56" s="160">
        <v>5</v>
      </c>
      <c r="T56" s="160">
        <v>4</v>
      </c>
      <c r="U56" s="160">
        <v>3</v>
      </c>
      <c r="V56" s="160">
        <v>5</v>
      </c>
      <c r="W56" s="160">
        <v>5</v>
      </c>
      <c r="X56" s="160">
        <v>6</v>
      </c>
      <c r="Y56" s="160">
        <v>6</v>
      </c>
      <c r="Z56" s="160">
        <v>5</v>
      </c>
      <c r="AA56" s="46">
        <f t="shared" si="37"/>
        <v>46</v>
      </c>
      <c r="AB56" s="46">
        <f t="shared" si="38"/>
        <v>90</v>
      </c>
      <c r="AC56" s="160">
        <f t="shared" si="34"/>
        <v>17</v>
      </c>
      <c r="AG56" s="159">
        <f t="shared" si="8"/>
        <v>7</v>
      </c>
      <c r="AH56" s="159">
        <f t="shared" si="39"/>
        <v>4</v>
      </c>
      <c r="AI56" s="159">
        <f t="shared" si="39"/>
        <v>5</v>
      </c>
      <c r="AJ56" s="159">
        <f t="shared" si="39"/>
        <v>6</v>
      </c>
      <c r="AK56" s="159">
        <f t="shared" si="39"/>
        <v>5</v>
      </c>
      <c r="AL56" s="159">
        <f t="shared" si="39"/>
        <v>3</v>
      </c>
      <c r="AM56" s="159">
        <f t="shared" si="39"/>
        <v>5</v>
      </c>
      <c r="AN56" s="159">
        <f t="shared" si="39"/>
        <v>3</v>
      </c>
      <c r="AO56" s="159">
        <f t="shared" si="39"/>
        <v>5</v>
      </c>
      <c r="AP56" s="159">
        <f t="shared" si="39"/>
        <v>7</v>
      </c>
      <c r="AR56" s="159">
        <f t="shared" si="40"/>
        <v>7</v>
      </c>
      <c r="AS56" s="159">
        <f t="shared" si="40"/>
        <v>5</v>
      </c>
      <c r="AT56" s="159">
        <f t="shared" si="40"/>
        <v>4</v>
      </c>
      <c r="AU56" s="159">
        <f t="shared" si="40"/>
        <v>3</v>
      </c>
      <c r="AV56" s="159">
        <f t="shared" si="40"/>
        <v>5</v>
      </c>
      <c r="AW56" s="159">
        <f t="shared" si="40"/>
        <v>5</v>
      </c>
      <c r="AX56" s="159">
        <f t="shared" si="40"/>
        <v>6</v>
      </c>
      <c r="AY56" s="159">
        <f t="shared" si="40"/>
        <v>6</v>
      </c>
      <c r="AZ56" s="159">
        <f t="shared" si="40"/>
        <v>5</v>
      </c>
      <c r="BA56" s="159">
        <f t="shared" si="41"/>
        <v>89</v>
      </c>
    </row>
    <row r="57" spans="1:53" s="171" customFormat="1" ht="12.75">
      <c r="A57" s="171">
        <v>2</v>
      </c>
      <c r="B57" s="171">
        <v>2</v>
      </c>
      <c r="C57" s="171">
        <v>10</v>
      </c>
      <c r="D57" s="151" t="str">
        <f>OutingSetup!D63</f>
        <v>David Lavezza</v>
      </c>
      <c r="E57" s="172">
        <f>OutingSetup!E63</f>
        <v>12</v>
      </c>
      <c r="F57" s="171">
        <f t="shared" si="30"/>
        <v>13</v>
      </c>
      <c r="G57" s="33">
        <f t="shared" si="35"/>
        <v>16</v>
      </c>
      <c r="H57" s="171">
        <v>5</v>
      </c>
      <c r="I57" s="171">
        <v>7</v>
      </c>
      <c r="J57" s="171">
        <v>4</v>
      </c>
      <c r="K57" s="171">
        <v>5</v>
      </c>
      <c r="L57" s="171">
        <v>4</v>
      </c>
      <c r="M57" s="171">
        <v>4</v>
      </c>
      <c r="N57" s="171">
        <v>4</v>
      </c>
      <c r="O57" s="171">
        <v>5</v>
      </c>
      <c r="P57" s="171">
        <v>7</v>
      </c>
      <c r="Q57" s="46">
        <f t="shared" si="36"/>
        <v>45</v>
      </c>
      <c r="R57" s="171">
        <v>5</v>
      </c>
      <c r="S57" s="171">
        <v>5</v>
      </c>
      <c r="T57" s="171">
        <v>5</v>
      </c>
      <c r="U57" s="171">
        <v>4</v>
      </c>
      <c r="V57" s="171">
        <v>5</v>
      </c>
      <c r="W57" s="171">
        <v>5</v>
      </c>
      <c r="X57" s="171">
        <v>4</v>
      </c>
      <c r="Y57" s="171">
        <v>7</v>
      </c>
      <c r="Z57" s="171">
        <v>7</v>
      </c>
      <c r="AA57" s="46">
        <f t="shared" si="37"/>
        <v>47</v>
      </c>
      <c r="AB57" s="46">
        <f t="shared" si="38"/>
        <v>92</v>
      </c>
      <c r="AC57" s="171">
        <f t="shared" si="34"/>
        <v>19</v>
      </c>
      <c r="AG57" s="159">
        <f t="shared" si="8"/>
        <v>7</v>
      </c>
      <c r="AH57" s="159">
        <f t="shared" si="39"/>
        <v>5</v>
      </c>
      <c r="AI57" s="159">
        <f t="shared" si="39"/>
        <v>7</v>
      </c>
      <c r="AJ57" s="159">
        <f t="shared" si="39"/>
        <v>4</v>
      </c>
      <c r="AK57" s="159">
        <f t="shared" si="39"/>
        <v>5</v>
      </c>
      <c r="AL57" s="159">
        <f t="shared" si="39"/>
        <v>4</v>
      </c>
      <c r="AM57" s="159">
        <f t="shared" si="39"/>
        <v>4</v>
      </c>
      <c r="AN57" s="159">
        <f t="shared" si="39"/>
        <v>4</v>
      </c>
      <c r="AO57" s="159">
        <f t="shared" si="39"/>
        <v>5</v>
      </c>
      <c r="AP57" s="159">
        <f t="shared" si="39"/>
        <v>7</v>
      </c>
      <c r="AQ57" s="159"/>
      <c r="AR57" s="159">
        <f t="shared" si="40"/>
        <v>5</v>
      </c>
      <c r="AS57" s="159">
        <f t="shared" si="40"/>
        <v>5</v>
      </c>
      <c r="AT57" s="159">
        <f t="shared" si="40"/>
        <v>5</v>
      </c>
      <c r="AU57" s="159">
        <f t="shared" si="40"/>
        <v>4</v>
      </c>
      <c r="AV57" s="159">
        <f t="shared" si="40"/>
        <v>5</v>
      </c>
      <c r="AW57" s="159">
        <f t="shared" si="40"/>
        <v>5</v>
      </c>
      <c r="AX57" s="159">
        <f t="shared" si="40"/>
        <v>4</v>
      </c>
      <c r="AY57" s="159">
        <f t="shared" si="40"/>
        <v>7</v>
      </c>
      <c r="AZ57" s="159">
        <f t="shared" si="40"/>
        <v>7</v>
      </c>
      <c r="BA57" s="159">
        <f t="shared" si="41"/>
        <v>92</v>
      </c>
    </row>
    <row r="58" spans="1:53" ht="12.75">
      <c r="A58" s="146">
        <v>2</v>
      </c>
      <c r="B58" s="146">
        <v>2</v>
      </c>
      <c r="C58" s="146">
        <v>11</v>
      </c>
      <c r="D58" s="148" t="str">
        <f>OutingSetup!D64</f>
        <v>Darrin Stolba</v>
      </c>
      <c r="E58" s="149">
        <f>OutingSetup!E64</f>
        <v>16</v>
      </c>
      <c r="F58" s="146">
        <f t="shared" si="30"/>
        <v>18</v>
      </c>
      <c r="G58" s="16">
        <f t="shared" si="35"/>
        <v>21</v>
      </c>
      <c r="H58" s="146">
        <v>4</v>
      </c>
      <c r="I58" s="146">
        <v>8</v>
      </c>
      <c r="J58" s="146">
        <v>4</v>
      </c>
      <c r="K58" s="146">
        <v>5</v>
      </c>
      <c r="L58" s="146">
        <v>4</v>
      </c>
      <c r="M58" s="146">
        <v>4</v>
      </c>
      <c r="N58" s="146">
        <v>3</v>
      </c>
      <c r="O58" s="146">
        <v>6</v>
      </c>
      <c r="P58" s="146">
        <v>5</v>
      </c>
      <c r="Q58" s="46">
        <f t="shared" si="36"/>
        <v>43</v>
      </c>
      <c r="R58" s="146">
        <v>4</v>
      </c>
      <c r="S58" s="146">
        <v>6</v>
      </c>
      <c r="T58" s="146">
        <v>4</v>
      </c>
      <c r="U58" s="146">
        <v>7</v>
      </c>
      <c r="V58" s="146">
        <v>3</v>
      </c>
      <c r="W58" s="146">
        <v>5</v>
      </c>
      <c r="X58" s="146">
        <v>4</v>
      </c>
      <c r="Y58" s="146">
        <v>5</v>
      </c>
      <c r="Z58" s="146">
        <v>5</v>
      </c>
      <c r="AA58" s="46">
        <f t="shared" si="37"/>
        <v>43</v>
      </c>
      <c r="AB58" s="46">
        <f t="shared" si="38"/>
        <v>86</v>
      </c>
      <c r="AC58" s="146">
        <f t="shared" si="34"/>
        <v>8</v>
      </c>
      <c r="AG58" s="6">
        <f t="shared" si="8"/>
        <v>7</v>
      </c>
      <c r="AH58" s="6">
        <f t="shared" si="39"/>
        <v>4</v>
      </c>
      <c r="AI58" s="6">
        <f t="shared" si="39"/>
        <v>7</v>
      </c>
      <c r="AJ58" s="6">
        <f t="shared" si="39"/>
        <v>4</v>
      </c>
      <c r="AK58" s="6">
        <f t="shared" si="39"/>
        <v>5</v>
      </c>
      <c r="AL58" s="6">
        <f t="shared" si="39"/>
        <v>4</v>
      </c>
      <c r="AM58" s="6">
        <f t="shared" si="39"/>
        <v>4</v>
      </c>
      <c r="AN58" s="6">
        <f t="shared" si="39"/>
        <v>3</v>
      </c>
      <c r="AO58" s="6">
        <f t="shared" si="39"/>
        <v>6</v>
      </c>
      <c r="AP58" s="6">
        <f t="shared" si="39"/>
        <v>5</v>
      </c>
      <c r="AR58" s="6">
        <f t="shared" si="40"/>
        <v>4</v>
      </c>
      <c r="AS58" s="6">
        <f t="shared" si="40"/>
        <v>6</v>
      </c>
      <c r="AT58" s="6">
        <f t="shared" si="40"/>
        <v>4</v>
      </c>
      <c r="AU58" s="6">
        <f t="shared" si="40"/>
        <v>7</v>
      </c>
      <c r="AV58" s="6">
        <f t="shared" si="40"/>
        <v>3</v>
      </c>
      <c r="AW58" s="6">
        <f t="shared" si="40"/>
        <v>5</v>
      </c>
      <c r="AX58" s="6">
        <f t="shared" si="40"/>
        <v>4</v>
      </c>
      <c r="AY58" s="6">
        <f t="shared" si="40"/>
        <v>5</v>
      </c>
      <c r="AZ58" s="6">
        <f t="shared" si="40"/>
        <v>5</v>
      </c>
      <c r="BA58" s="6">
        <f t="shared" si="41"/>
        <v>85</v>
      </c>
    </row>
    <row r="59" spans="1:53" s="2" customFormat="1" ht="12.75">
      <c r="A59" s="2">
        <v>2</v>
      </c>
      <c r="B59" s="2">
        <v>2</v>
      </c>
      <c r="C59" s="2">
        <v>11</v>
      </c>
      <c r="D59" s="151" t="str">
        <f>OutingSetup!D65</f>
        <v>Dave Koehler</v>
      </c>
      <c r="E59" s="152">
        <f>OutingSetup!E65</f>
        <v>26.8</v>
      </c>
      <c r="F59" s="2">
        <f t="shared" si="30"/>
        <v>29</v>
      </c>
      <c r="G59" s="33">
        <f t="shared" si="35"/>
        <v>32</v>
      </c>
      <c r="H59" s="2">
        <v>6</v>
      </c>
      <c r="I59" s="2">
        <v>7</v>
      </c>
      <c r="J59" s="2">
        <v>6</v>
      </c>
      <c r="K59" s="2">
        <v>7</v>
      </c>
      <c r="L59" s="2">
        <v>5</v>
      </c>
      <c r="M59" s="2">
        <v>6</v>
      </c>
      <c r="N59" s="2">
        <v>5</v>
      </c>
      <c r="O59" s="2">
        <v>7</v>
      </c>
      <c r="P59" s="2">
        <v>7</v>
      </c>
      <c r="Q59" s="46">
        <f t="shared" si="36"/>
        <v>56</v>
      </c>
      <c r="R59" s="2">
        <v>4</v>
      </c>
      <c r="S59" s="2">
        <v>7</v>
      </c>
      <c r="T59" s="2">
        <v>10</v>
      </c>
      <c r="U59" s="2">
        <v>6</v>
      </c>
      <c r="V59" s="2">
        <v>5</v>
      </c>
      <c r="W59" s="2">
        <v>5</v>
      </c>
      <c r="X59" s="2">
        <v>4</v>
      </c>
      <c r="Y59" s="2">
        <v>4</v>
      </c>
      <c r="Z59" s="2">
        <v>7</v>
      </c>
      <c r="AA59" s="46">
        <f t="shared" si="37"/>
        <v>52</v>
      </c>
      <c r="AB59" s="46">
        <f t="shared" si="38"/>
        <v>108</v>
      </c>
      <c r="AC59" s="2">
        <f t="shared" si="34"/>
        <v>46</v>
      </c>
      <c r="AG59" s="6">
        <f t="shared" si="8"/>
        <v>8</v>
      </c>
      <c r="AH59" s="6">
        <f t="shared" si="39"/>
        <v>6</v>
      </c>
      <c r="AI59" s="6">
        <f t="shared" si="39"/>
        <v>7</v>
      </c>
      <c r="AJ59" s="6">
        <f t="shared" si="39"/>
        <v>6</v>
      </c>
      <c r="AK59" s="6">
        <f t="shared" si="39"/>
        <v>7</v>
      </c>
      <c r="AL59" s="6">
        <f t="shared" si="39"/>
        <v>5</v>
      </c>
      <c r="AM59" s="6">
        <f t="shared" si="39"/>
        <v>6</v>
      </c>
      <c r="AN59" s="6">
        <f t="shared" si="39"/>
        <v>5</v>
      </c>
      <c r="AO59" s="6">
        <f t="shared" si="39"/>
        <v>7</v>
      </c>
      <c r="AP59" s="6">
        <f t="shared" si="39"/>
        <v>7</v>
      </c>
      <c r="AQ59"/>
      <c r="AR59" s="6">
        <f t="shared" si="40"/>
        <v>4</v>
      </c>
      <c r="AS59" s="6">
        <f t="shared" si="40"/>
        <v>7</v>
      </c>
      <c r="AT59" s="6">
        <f t="shared" si="40"/>
        <v>8</v>
      </c>
      <c r="AU59" s="6">
        <f t="shared" si="40"/>
        <v>6</v>
      </c>
      <c r="AV59" s="6">
        <f t="shared" si="40"/>
        <v>5</v>
      </c>
      <c r="AW59" s="6">
        <f t="shared" si="40"/>
        <v>5</v>
      </c>
      <c r="AX59" s="6">
        <f t="shared" si="40"/>
        <v>4</v>
      </c>
      <c r="AY59" s="6">
        <f t="shared" si="40"/>
        <v>4</v>
      </c>
      <c r="AZ59" s="6">
        <f t="shared" si="40"/>
        <v>7</v>
      </c>
      <c r="BA59" s="6">
        <f t="shared" si="41"/>
        <v>106</v>
      </c>
    </row>
    <row r="60" spans="1:53" ht="12.75">
      <c r="A60" s="146">
        <v>2</v>
      </c>
      <c r="B60" s="146">
        <v>2</v>
      </c>
      <c r="C60" s="146">
        <v>11</v>
      </c>
      <c r="D60" s="148" t="str">
        <f>OutingSetup!D66</f>
        <v>Larry Herschell</v>
      </c>
      <c r="E60" s="149">
        <f>OutingSetup!E66</f>
        <v>24.9</v>
      </c>
      <c r="F60" s="146">
        <f t="shared" si="30"/>
        <v>27</v>
      </c>
      <c r="G60" s="16">
        <f t="shared" si="35"/>
        <v>30</v>
      </c>
      <c r="H60" s="146">
        <v>5</v>
      </c>
      <c r="I60" s="146">
        <v>6</v>
      </c>
      <c r="J60" s="146">
        <v>4</v>
      </c>
      <c r="K60" s="146">
        <v>6</v>
      </c>
      <c r="L60" s="146">
        <v>6</v>
      </c>
      <c r="M60" s="146">
        <v>6</v>
      </c>
      <c r="N60" s="146">
        <v>2</v>
      </c>
      <c r="O60" s="146">
        <v>7</v>
      </c>
      <c r="P60" s="146">
        <v>6</v>
      </c>
      <c r="Q60" s="46">
        <f t="shared" si="31"/>
        <v>48</v>
      </c>
      <c r="R60" s="146">
        <v>6</v>
      </c>
      <c r="S60" s="146">
        <v>7</v>
      </c>
      <c r="T60" s="146">
        <v>5</v>
      </c>
      <c r="U60" s="146">
        <v>6</v>
      </c>
      <c r="V60" s="146">
        <v>3</v>
      </c>
      <c r="W60" s="146">
        <v>6</v>
      </c>
      <c r="X60" s="146">
        <v>4</v>
      </c>
      <c r="Y60" s="146">
        <v>6</v>
      </c>
      <c r="Z60" s="146">
        <v>6</v>
      </c>
      <c r="AA60" s="46">
        <f t="shared" si="32"/>
        <v>49</v>
      </c>
      <c r="AB60" s="46">
        <f t="shared" si="33"/>
        <v>97</v>
      </c>
      <c r="AC60" s="146">
        <f t="shared" si="34"/>
        <v>29</v>
      </c>
      <c r="AG60" s="6">
        <f t="shared" si="8"/>
        <v>8</v>
      </c>
      <c r="AH60" s="6">
        <f t="shared" si="9"/>
        <v>5</v>
      </c>
      <c r="AI60" s="6">
        <f t="shared" si="10"/>
        <v>6</v>
      </c>
      <c r="AJ60" s="6">
        <f t="shared" si="11"/>
        <v>4</v>
      </c>
      <c r="AK60" s="6">
        <f t="shared" si="12"/>
        <v>6</v>
      </c>
      <c r="AL60" s="6">
        <f t="shared" si="13"/>
        <v>6</v>
      </c>
      <c r="AM60" s="6">
        <f t="shared" si="14"/>
        <v>6</v>
      </c>
      <c r="AN60" s="6">
        <f t="shared" si="15"/>
        <v>2</v>
      </c>
      <c r="AO60" s="6">
        <f t="shared" si="16"/>
        <v>7</v>
      </c>
      <c r="AP60" s="6">
        <f t="shared" si="17"/>
        <v>6</v>
      </c>
      <c r="AR60" s="6">
        <f t="shared" si="18"/>
        <v>6</v>
      </c>
      <c r="AS60" s="6">
        <f t="shared" si="19"/>
        <v>7</v>
      </c>
      <c r="AT60" s="6">
        <f t="shared" si="20"/>
        <v>5</v>
      </c>
      <c r="AU60" s="6">
        <f t="shared" si="21"/>
        <v>6</v>
      </c>
      <c r="AV60" s="6">
        <f t="shared" si="22"/>
        <v>3</v>
      </c>
      <c r="AW60" s="6">
        <f t="shared" si="23"/>
        <v>6</v>
      </c>
      <c r="AX60" s="6">
        <f t="shared" si="24"/>
        <v>4</v>
      </c>
      <c r="AY60" s="6">
        <f t="shared" si="25"/>
        <v>6</v>
      </c>
      <c r="AZ60" s="6">
        <f t="shared" si="26"/>
        <v>6</v>
      </c>
      <c r="BA60" s="6">
        <f t="shared" si="27"/>
        <v>97</v>
      </c>
    </row>
    <row r="61" spans="1:53" s="2" customFormat="1" ht="12.75">
      <c r="A61" s="2">
        <v>2</v>
      </c>
      <c r="B61" s="2">
        <v>2</v>
      </c>
      <c r="C61" s="2">
        <v>11</v>
      </c>
      <c r="D61" s="151" t="str">
        <f>OutingSetup!D67</f>
        <v>James Lessard</v>
      </c>
      <c r="E61" s="152">
        <f>OutingSetup!E67</f>
        <v>36.4</v>
      </c>
      <c r="F61" s="2">
        <f t="shared" si="30"/>
        <v>40</v>
      </c>
      <c r="G61" s="33">
        <f t="shared" si="35"/>
        <v>43</v>
      </c>
      <c r="H61" s="2">
        <v>6</v>
      </c>
      <c r="I61" s="2">
        <v>8</v>
      </c>
      <c r="J61" s="2">
        <v>7</v>
      </c>
      <c r="K61" s="2">
        <v>6</v>
      </c>
      <c r="L61" s="2">
        <v>6</v>
      </c>
      <c r="M61" s="2">
        <v>6</v>
      </c>
      <c r="N61" s="2">
        <v>6</v>
      </c>
      <c r="O61" s="2">
        <v>8</v>
      </c>
      <c r="P61" s="2">
        <v>6</v>
      </c>
      <c r="Q61" s="46">
        <f t="shared" si="31"/>
        <v>59</v>
      </c>
      <c r="R61" s="2">
        <v>6</v>
      </c>
      <c r="S61" s="2">
        <v>6</v>
      </c>
      <c r="T61" s="2">
        <v>7</v>
      </c>
      <c r="U61" s="2">
        <v>6</v>
      </c>
      <c r="V61" s="2">
        <v>4</v>
      </c>
      <c r="W61" s="2">
        <v>4</v>
      </c>
      <c r="X61" s="2">
        <v>5</v>
      </c>
      <c r="Y61" s="2">
        <v>10</v>
      </c>
      <c r="Z61" s="2">
        <v>5</v>
      </c>
      <c r="AA61" s="46">
        <f t="shared" si="32"/>
        <v>53</v>
      </c>
      <c r="AB61" s="46">
        <f t="shared" si="33"/>
        <v>112</v>
      </c>
      <c r="AC61" s="2">
        <f t="shared" si="34"/>
        <v>49</v>
      </c>
      <c r="AG61" s="6">
        <f t="shared" si="8"/>
        <v>10</v>
      </c>
      <c r="AH61" s="6">
        <f t="shared" si="9"/>
        <v>6</v>
      </c>
      <c r="AI61" s="6">
        <f t="shared" si="10"/>
        <v>8</v>
      </c>
      <c r="AJ61" s="6">
        <f t="shared" si="11"/>
        <v>7</v>
      </c>
      <c r="AK61" s="6">
        <f t="shared" si="12"/>
        <v>6</v>
      </c>
      <c r="AL61" s="6">
        <f t="shared" si="13"/>
        <v>6</v>
      </c>
      <c r="AM61" s="6">
        <f t="shared" si="14"/>
        <v>6</v>
      </c>
      <c r="AN61" s="6">
        <f t="shared" si="15"/>
        <v>6</v>
      </c>
      <c r="AO61" s="6">
        <f t="shared" si="16"/>
        <v>8</v>
      </c>
      <c r="AP61" s="6">
        <f t="shared" si="17"/>
        <v>6</v>
      </c>
      <c r="AQ61"/>
      <c r="AR61" s="6">
        <f t="shared" si="18"/>
        <v>6</v>
      </c>
      <c r="AS61" s="6">
        <f t="shared" si="19"/>
        <v>6</v>
      </c>
      <c r="AT61" s="6">
        <f t="shared" si="20"/>
        <v>7</v>
      </c>
      <c r="AU61" s="6">
        <f t="shared" si="21"/>
        <v>6</v>
      </c>
      <c r="AV61" s="6">
        <f t="shared" si="22"/>
        <v>4</v>
      </c>
      <c r="AW61" s="6">
        <f t="shared" si="23"/>
        <v>4</v>
      </c>
      <c r="AX61" s="6">
        <f t="shared" si="24"/>
        <v>5</v>
      </c>
      <c r="AY61" s="6">
        <f t="shared" si="25"/>
        <v>10</v>
      </c>
      <c r="AZ61" s="6">
        <f t="shared" si="26"/>
        <v>5</v>
      </c>
      <c r="BA61" s="6">
        <f t="shared" si="27"/>
        <v>112</v>
      </c>
    </row>
    <row r="62" spans="1:53" s="159" customFormat="1" ht="12.75">
      <c r="A62" s="162">
        <v>3</v>
      </c>
      <c r="B62" s="162">
        <v>2</v>
      </c>
      <c r="C62" s="162">
        <v>12</v>
      </c>
      <c r="D62" s="148" t="str">
        <f>OutingSetup!D68</f>
        <v>Jesse Battle</v>
      </c>
      <c r="E62" s="161">
        <f>OutingSetup!E68</f>
        <v>9.9</v>
      </c>
      <c r="F62" s="162">
        <f t="shared" si="30"/>
        <v>11</v>
      </c>
      <c r="G62" s="162">
        <f t="shared" si="35"/>
        <v>14</v>
      </c>
      <c r="H62" s="162">
        <v>4</v>
      </c>
      <c r="I62" s="162">
        <v>6</v>
      </c>
      <c r="J62" s="162">
        <v>5</v>
      </c>
      <c r="K62" s="162">
        <v>4</v>
      </c>
      <c r="L62" s="162">
        <v>4</v>
      </c>
      <c r="M62" s="162">
        <v>4</v>
      </c>
      <c r="N62" s="162">
        <v>4</v>
      </c>
      <c r="O62" s="162">
        <v>6</v>
      </c>
      <c r="P62" s="162">
        <v>6</v>
      </c>
      <c r="Q62" s="174">
        <f t="shared" si="31"/>
        <v>43</v>
      </c>
      <c r="R62" s="162">
        <v>5</v>
      </c>
      <c r="S62" s="162">
        <v>6</v>
      </c>
      <c r="T62" s="162">
        <v>5</v>
      </c>
      <c r="U62" s="162">
        <v>5</v>
      </c>
      <c r="V62" s="162">
        <v>3</v>
      </c>
      <c r="W62" s="162">
        <v>5</v>
      </c>
      <c r="X62" s="162">
        <v>4</v>
      </c>
      <c r="Y62" s="162">
        <v>5</v>
      </c>
      <c r="Z62" s="162">
        <v>5</v>
      </c>
      <c r="AA62" s="174">
        <f t="shared" si="32"/>
        <v>43</v>
      </c>
      <c r="AB62" s="174">
        <f t="shared" si="33"/>
        <v>86</v>
      </c>
      <c r="AC62" s="160">
        <f t="shared" si="34"/>
        <v>8</v>
      </c>
      <c r="AG62" s="159">
        <f t="shared" si="8"/>
        <v>7</v>
      </c>
      <c r="AH62" s="159">
        <f t="shared" si="9"/>
        <v>4</v>
      </c>
      <c r="AI62" s="159">
        <f t="shared" si="10"/>
        <v>6</v>
      </c>
      <c r="AJ62" s="159">
        <f t="shared" si="11"/>
        <v>5</v>
      </c>
      <c r="AK62" s="159">
        <f t="shared" si="12"/>
        <v>4</v>
      </c>
      <c r="AL62" s="159">
        <f t="shared" si="13"/>
        <v>4</v>
      </c>
      <c r="AM62" s="159">
        <f t="shared" si="14"/>
        <v>4</v>
      </c>
      <c r="AN62" s="159">
        <f t="shared" si="15"/>
        <v>4</v>
      </c>
      <c r="AO62" s="159">
        <f t="shared" si="16"/>
        <v>6</v>
      </c>
      <c r="AP62" s="159">
        <f t="shared" si="17"/>
        <v>6</v>
      </c>
      <c r="AR62" s="159">
        <f t="shared" si="18"/>
        <v>5</v>
      </c>
      <c r="AS62" s="159">
        <f t="shared" si="19"/>
        <v>6</v>
      </c>
      <c r="AT62" s="159">
        <f t="shared" si="20"/>
        <v>5</v>
      </c>
      <c r="AU62" s="159">
        <f t="shared" si="21"/>
        <v>5</v>
      </c>
      <c r="AV62" s="159">
        <f t="shared" si="22"/>
        <v>3</v>
      </c>
      <c r="AW62" s="159">
        <f t="shared" si="23"/>
        <v>5</v>
      </c>
      <c r="AX62" s="159">
        <f t="shared" si="24"/>
        <v>4</v>
      </c>
      <c r="AY62" s="159">
        <f t="shared" si="25"/>
        <v>5</v>
      </c>
      <c r="AZ62" s="159">
        <f t="shared" si="26"/>
        <v>5</v>
      </c>
      <c r="BA62" s="159">
        <f t="shared" si="27"/>
        <v>86</v>
      </c>
    </row>
    <row r="63" spans="1:53" s="167" customFormat="1" ht="12.75">
      <c r="A63" s="167">
        <v>3</v>
      </c>
      <c r="B63" s="167">
        <v>4</v>
      </c>
      <c r="C63" s="167">
        <v>12</v>
      </c>
      <c r="D63" s="168" t="str">
        <f>OutingSetup!D69</f>
        <v>Janet Contee</v>
      </c>
      <c r="E63" s="169">
        <f>OutingSetup!E69</f>
        <v>28.6</v>
      </c>
      <c r="F63" s="167">
        <f t="shared" si="30"/>
        <v>29</v>
      </c>
      <c r="G63" s="167">
        <f>F63+1</f>
        <v>30</v>
      </c>
      <c r="H63" s="167">
        <v>6</v>
      </c>
      <c r="I63" s="167">
        <v>7</v>
      </c>
      <c r="J63" s="167">
        <v>7</v>
      </c>
      <c r="K63" s="167">
        <v>6</v>
      </c>
      <c r="L63" s="167">
        <v>5</v>
      </c>
      <c r="M63" s="167">
        <v>7</v>
      </c>
      <c r="N63" s="167">
        <v>5</v>
      </c>
      <c r="O63" s="167">
        <v>6</v>
      </c>
      <c r="P63" s="167">
        <v>6</v>
      </c>
      <c r="Q63" s="158">
        <f t="shared" si="31"/>
        <v>55</v>
      </c>
      <c r="R63" s="167">
        <v>5</v>
      </c>
      <c r="S63" s="167">
        <v>6</v>
      </c>
      <c r="T63" s="167">
        <v>6</v>
      </c>
      <c r="U63" s="167">
        <v>5</v>
      </c>
      <c r="V63" s="167">
        <v>5</v>
      </c>
      <c r="W63" s="167">
        <v>4</v>
      </c>
      <c r="X63" s="167">
        <v>5</v>
      </c>
      <c r="Y63" s="167">
        <v>6</v>
      </c>
      <c r="Z63" s="167">
        <v>6</v>
      </c>
      <c r="AA63" s="158">
        <f t="shared" si="32"/>
        <v>48</v>
      </c>
      <c r="AB63" s="158">
        <f t="shared" si="33"/>
        <v>103</v>
      </c>
      <c r="AC63" s="167">
        <f t="shared" si="34"/>
        <v>38</v>
      </c>
      <c r="AG63" s="173">
        <f t="shared" si="8"/>
        <v>8</v>
      </c>
      <c r="AH63" s="173">
        <f t="shared" si="9"/>
        <v>6</v>
      </c>
      <c r="AI63" s="173">
        <f t="shared" si="10"/>
        <v>7</v>
      </c>
      <c r="AJ63" s="173">
        <f t="shared" si="11"/>
        <v>7</v>
      </c>
      <c r="AK63" s="173">
        <f t="shared" si="12"/>
        <v>6</v>
      </c>
      <c r="AL63" s="173">
        <f t="shared" si="13"/>
        <v>5</v>
      </c>
      <c r="AM63" s="173">
        <f t="shared" si="14"/>
        <v>7</v>
      </c>
      <c r="AN63" s="173">
        <f t="shared" si="15"/>
        <v>5</v>
      </c>
      <c r="AO63" s="173">
        <f t="shared" si="16"/>
        <v>6</v>
      </c>
      <c r="AP63" s="173">
        <f t="shared" si="17"/>
        <v>6</v>
      </c>
      <c r="AQ63" s="173"/>
      <c r="AR63" s="173">
        <f t="shared" si="18"/>
        <v>5</v>
      </c>
      <c r="AS63" s="173">
        <f t="shared" si="19"/>
        <v>6</v>
      </c>
      <c r="AT63" s="173">
        <f t="shared" si="20"/>
        <v>6</v>
      </c>
      <c r="AU63" s="173">
        <f t="shared" si="21"/>
        <v>5</v>
      </c>
      <c r="AV63" s="173">
        <f t="shared" si="22"/>
        <v>5</v>
      </c>
      <c r="AW63" s="173">
        <f t="shared" si="23"/>
        <v>4</v>
      </c>
      <c r="AX63" s="173">
        <f t="shared" si="24"/>
        <v>5</v>
      </c>
      <c r="AY63" s="173">
        <f t="shared" si="25"/>
        <v>6</v>
      </c>
      <c r="AZ63" s="173">
        <f t="shared" si="26"/>
        <v>6</v>
      </c>
      <c r="BA63" s="173">
        <f t="shared" si="27"/>
        <v>103</v>
      </c>
    </row>
    <row r="64" spans="1:53" s="159" customFormat="1" ht="12.75">
      <c r="A64" s="160">
        <v>3</v>
      </c>
      <c r="B64" s="160">
        <v>2</v>
      </c>
      <c r="C64" s="160">
        <v>12</v>
      </c>
      <c r="D64" s="148" t="str">
        <f>OutingSetup!D70</f>
        <v>Ron Scarlett</v>
      </c>
      <c r="E64" s="161">
        <f>OutingSetup!E70</f>
        <v>19.9</v>
      </c>
      <c r="F64" s="160">
        <f t="shared" si="30"/>
        <v>22</v>
      </c>
      <c r="G64" s="160">
        <f>F64+3</f>
        <v>25</v>
      </c>
      <c r="H64" s="160">
        <v>5</v>
      </c>
      <c r="I64" s="160">
        <v>7</v>
      </c>
      <c r="J64" s="160">
        <v>5</v>
      </c>
      <c r="K64" s="160">
        <v>5</v>
      </c>
      <c r="L64" s="160">
        <v>4</v>
      </c>
      <c r="M64" s="160">
        <v>6</v>
      </c>
      <c r="N64" s="160">
        <v>3</v>
      </c>
      <c r="O64" s="160">
        <v>5</v>
      </c>
      <c r="P64" s="160">
        <v>6</v>
      </c>
      <c r="Q64" s="46">
        <f t="shared" si="31"/>
        <v>46</v>
      </c>
      <c r="R64" s="160">
        <v>5</v>
      </c>
      <c r="S64" s="160">
        <v>5</v>
      </c>
      <c r="T64" s="160">
        <v>5</v>
      </c>
      <c r="U64" s="160">
        <v>4</v>
      </c>
      <c r="V64" s="160">
        <v>4</v>
      </c>
      <c r="W64" s="160">
        <v>6</v>
      </c>
      <c r="X64" s="160">
        <v>3</v>
      </c>
      <c r="Y64" s="160">
        <v>5</v>
      </c>
      <c r="Z64" s="160">
        <v>6</v>
      </c>
      <c r="AA64" s="46">
        <f t="shared" si="32"/>
        <v>43</v>
      </c>
      <c r="AB64" s="46">
        <f t="shared" si="33"/>
        <v>89</v>
      </c>
      <c r="AC64" s="160">
        <f t="shared" si="34"/>
        <v>13</v>
      </c>
      <c r="AG64" s="159">
        <f t="shared" si="8"/>
        <v>8</v>
      </c>
      <c r="AH64" s="159">
        <f t="shared" si="9"/>
        <v>5</v>
      </c>
      <c r="AI64" s="159">
        <f t="shared" si="10"/>
        <v>7</v>
      </c>
      <c r="AJ64" s="159">
        <f t="shared" si="11"/>
        <v>5</v>
      </c>
      <c r="AK64" s="159">
        <f t="shared" si="12"/>
        <v>5</v>
      </c>
      <c r="AL64" s="159">
        <f t="shared" si="13"/>
        <v>4</v>
      </c>
      <c r="AM64" s="159">
        <f t="shared" si="14"/>
        <v>6</v>
      </c>
      <c r="AN64" s="159">
        <f t="shared" si="15"/>
        <v>3</v>
      </c>
      <c r="AO64" s="159">
        <f t="shared" si="16"/>
        <v>5</v>
      </c>
      <c r="AP64" s="159">
        <f t="shared" si="17"/>
        <v>6</v>
      </c>
      <c r="AR64" s="159">
        <f t="shared" si="18"/>
        <v>5</v>
      </c>
      <c r="AS64" s="159">
        <f t="shared" si="19"/>
        <v>5</v>
      </c>
      <c r="AT64" s="159">
        <f t="shared" si="20"/>
        <v>5</v>
      </c>
      <c r="AU64" s="159">
        <f t="shared" si="21"/>
        <v>4</v>
      </c>
      <c r="AV64" s="159">
        <f t="shared" si="22"/>
        <v>4</v>
      </c>
      <c r="AW64" s="159">
        <f t="shared" si="23"/>
        <v>6</v>
      </c>
      <c r="AX64" s="159">
        <f t="shared" si="24"/>
        <v>3</v>
      </c>
      <c r="AY64" s="159">
        <f t="shared" si="25"/>
        <v>5</v>
      </c>
      <c r="AZ64" s="159">
        <f t="shared" si="26"/>
        <v>6</v>
      </c>
      <c r="BA64" s="159">
        <f t="shared" si="27"/>
        <v>89</v>
      </c>
    </row>
    <row r="65" spans="1:53" s="167" customFormat="1" ht="12.75">
      <c r="A65" s="167">
        <v>3</v>
      </c>
      <c r="B65" s="167">
        <v>4</v>
      </c>
      <c r="C65" s="167">
        <v>12</v>
      </c>
      <c r="D65" s="168" t="str">
        <f>OutingSetup!D71</f>
        <v>Wilma Tarry</v>
      </c>
      <c r="E65" s="169">
        <f>OutingSetup!E71</f>
        <v>30.1</v>
      </c>
      <c r="F65" s="167">
        <f t="shared" si="30"/>
        <v>31</v>
      </c>
      <c r="G65" s="167">
        <f>F65+1</f>
        <v>32</v>
      </c>
      <c r="H65" s="167">
        <v>7</v>
      </c>
      <c r="I65" s="167">
        <v>7</v>
      </c>
      <c r="J65" s="167">
        <v>7</v>
      </c>
      <c r="K65" s="167">
        <v>8</v>
      </c>
      <c r="L65" s="167">
        <v>4</v>
      </c>
      <c r="M65" s="167">
        <v>6</v>
      </c>
      <c r="N65" s="167">
        <v>4</v>
      </c>
      <c r="O65" s="167">
        <v>6</v>
      </c>
      <c r="P65" s="167">
        <v>7</v>
      </c>
      <c r="Q65" s="158">
        <f>SUM(H65:P65)</f>
        <v>56</v>
      </c>
      <c r="R65" s="167">
        <v>6</v>
      </c>
      <c r="S65" s="167">
        <v>7</v>
      </c>
      <c r="T65" s="167">
        <v>5</v>
      </c>
      <c r="U65" s="167">
        <v>5</v>
      </c>
      <c r="V65" s="167">
        <v>5</v>
      </c>
      <c r="W65" s="167">
        <v>5</v>
      </c>
      <c r="X65" s="167">
        <v>3</v>
      </c>
      <c r="Y65" s="167">
        <v>5</v>
      </c>
      <c r="Z65" s="167">
        <v>6</v>
      </c>
      <c r="AA65" s="158">
        <f>SUM(R65:Z65)</f>
        <v>47</v>
      </c>
      <c r="AB65" s="158">
        <f>Q65+AA65</f>
        <v>103</v>
      </c>
      <c r="AC65" s="167">
        <f t="shared" si="34"/>
        <v>38</v>
      </c>
      <c r="AG65" s="173">
        <f t="shared" si="8"/>
        <v>9</v>
      </c>
      <c r="AH65" s="173">
        <f aca="true" t="shared" si="42" ref="AH65:AP65">IF($AG65&lt;&gt;0,IF(H65&gt;$AG65,$AG65,H65),IF(H65&gt;H$14+2,H$14+2,H65))</f>
        <v>7</v>
      </c>
      <c r="AI65" s="173">
        <f t="shared" si="42"/>
        <v>7</v>
      </c>
      <c r="AJ65" s="173">
        <f t="shared" si="42"/>
        <v>7</v>
      </c>
      <c r="AK65" s="173">
        <f t="shared" si="42"/>
        <v>8</v>
      </c>
      <c r="AL65" s="173">
        <f t="shared" si="42"/>
        <v>4</v>
      </c>
      <c r="AM65" s="173">
        <f t="shared" si="42"/>
        <v>6</v>
      </c>
      <c r="AN65" s="173">
        <f t="shared" si="42"/>
        <v>4</v>
      </c>
      <c r="AO65" s="173">
        <f t="shared" si="42"/>
        <v>6</v>
      </c>
      <c r="AP65" s="173">
        <f t="shared" si="42"/>
        <v>7</v>
      </c>
      <c r="AQ65" s="173"/>
      <c r="AR65" s="173">
        <f aca="true" t="shared" si="43" ref="AR65:AZ65">IF($AG65&lt;&gt;0,IF(R65&gt;$AG65,$AG65,R65),IF(R65&gt;R$14+2,R$14+2,R65))</f>
        <v>6</v>
      </c>
      <c r="AS65" s="173">
        <f t="shared" si="43"/>
        <v>7</v>
      </c>
      <c r="AT65" s="173">
        <f t="shared" si="43"/>
        <v>5</v>
      </c>
      <c r="AU65" s="173">
        <f t="shared" si="43"/>
        <v>5</v>
      </c>
      <c r="AV65" s="173">
        <f t="shared" si="43"/>
        <v>5</v>
      </c>
      <c r="AW65" s="173">
        <f t="shared" si="43"/>
        <v>5</v>
      </c>
      <c r="AX65" s="173">
        <f t="shared" si="43"/>
        <v>3</v>
      </c>
      <c r="AY65" s="173">
        <f t="shared" si="43"/>
        <v>5</v>
      </c>
      <c r="AZ65" s="173">
        <f t="shared" si="43"/>
        <v>6</v>
      </c>
      <c r="BA65" s="173">
        <f>SUM(AH65:AZ65)</f>
        <v>103</v>
      </c>
    </row>
    <row r="66" spans="1:53" ht="12.75">
      <c r="A66" s="146">
        <v>3</v>
      </c>
      <c r="B66" s="146">
        <v>2</v>
      </c>
      <c r="C66" s="146">
        <v>13</v>
      </c>
      <c r="D66" s="148" t="str">
        <f>OutingSetup!D72</f>
        <v>John Baldea</v>
      </c>
      <c r="E66" s="149">
        <f>OutingSetup!E72</f>
        <v>12</v>
      </c>
      <c r="F66" s="146">
        <f t="shared" si="30"/>
        <v>13</v>
      </c>
      <c r="G66" s="160">
        <f>F66+3</f>
        <v>16</v>
      </c>
      <c r="H66" s="146">
        <v>5</v>
      </c>
      <c r="I66" s="146">
        <v>5</v>
      </c>
      <c r="J66" s="146">
        <v>7</v>
      </c>
      <c r="K66" s="146">
        <v>6</v>
      </c>
      <c r="L66" s="146">
        <v>4</v>
      </c>
      <c r="M66" s="146">
        <v>5</v>
      </c>
      <c r="N66" s="146">
        <v>7</v>
      </c>
      <c r="O66" s="146">
        <v>6</v>
      </c>
      <c r="P66" s="146">
        <v>5</v>
      </c>
      <c r="Q66" s="46">
        <f t="shared" si="31"/>
        <v>50</v>
      </c>
      <c r="R66" s="146">
        <v>4</v>
      </c>
      <c r="S66" s="146">
        <v>5</v>
      </c>
      <c r="T66" s="146">
        <v>7</v>
      </c>
      <c r="U66" s="146">
        <v>6</v>
      </c>
      <c r="V66" s="146">
        <v>4</v>
      </c>
      <c r="W66" s="146">
        <v>6</v>
      </c>
      <c r="X66" s="146">
        <v>7</v>
      </c>
      <c r="Y66" s="146">
        <v>5</v>
      </c>
      <c r="Z66" s="146">
        <v>5</v>
      </c>
      <c r="AA66" s="46">
        <f t="shared" si="32"/>
        <v>49</v>
      </c>
      <c r="AB66" s="46">
        <f t="shared" si="33"/>
        <v>99</v>
      </c>
      <c r="AC66" s="146">
        <f t="shared" si="34"/>
        <v>31</v>
      </c>
      <c r="AG66" s="6">
        <f t="shared" si="8"/>
        <v>7</v>
      </c>
      <c r="AH66" s="6">
        <f t="shared" si="9"/>
        <v>5</v>
      </c>
      <c r="AI66" s="6">
        <f t="shared" si="10"/>
        <v>5</v>
      </c>
      <c r="AJ66" s="6">
        <f t="shared" si="11"/>
        <v>7</v>
      </c>
      <c r="AK66" s="6">
        <f t="shared" si="12"/>
        <v>6</v>
      </c>
      <c r="AL66" s="6">
        <f t="shared" si="13"/>
        <v>4</v>
      </c>
      <c r="AM66" s="6">
        <f t="shared" si="14"/>
        <v>5</v>
      </c>
      <c r="AN66" s="6">
        <f t="shared" si="15"/>
        <v>7</v>
      </c>
      <c r="AO66" s="6">
        <f t="shared" si="16"/>
        <v>6</v>
      </c>
      <c r="AP66" s="6">
        <f t="shared" si="17"/>
        <v>5</v>
      </c>
      <c r="AR66" s="6">
        <f t="shared" si="18"/>
        <v>4</v>
      </c>
      <c r="AS66" s="6">
        <f t="shared" si="19"/>
        <v>5</v>
      </c>
      <c r="AT66" s="6">
        <f t="shared" si="20"/>
        <v>7</v>
      </c>
      <c r="AU66" s="6">
        <f t="shared" si="21"/>
        <v>6</v>
      </c>
      <c r="AV66" s="6">
        <f t="shared" si="22"/>
        <v>4</v>
      </c>
      <c r="AW66" s="6">
        <f t="shared" si="23"/>
        <v>6</v>
      </c>
      <c r="AX66" s="6">
        <f t="shared" si="24"/>
        <v>7</v>
      </c>
      <c r="AY66" s="6">
        <f t="shared" si="25"/>
        <v>5</v>
      </c>
      <c r="AZ66" s="6">
        <f t="shared" si="26"/>
        <v>5</v>
      </c>
      <c r="BA66" s="6">
        <f t="shared" si="27"/>
        <v>99</v>
      </c>
    </row>
    <row r="67" spans="1:53" s="2" customFormat="1" ht="12.75">
      <c r="A67" s="2">
        <v>3</v>
      </c>
      <c r="B67" s="2">
        <v>3</v>
      </c>
      <c r="C67" s="2">
        <v>13</v>
      </c>
      <c r="D67" s="151" t="str">
        <f>OutingSetup!D73</f>
        <v>Lee Harvey</v>
      </c>
      <c r="E67" s="152">
        <f>OutingSetup!E73</f>
        <v>26.6</v>
      </c>
      <c r="F67" s="2">
        <f t="shared" si="30"/>
        <v>27</v>
      </c>
      <c r="G67" s="2">
        <f>F67</f>
        <v>27</v>
      </c>
      <c r="H67" s="2">
        <v>4</v>
      </c>
      <c r="I67" s="2">
        <v>10</v>
      </c>
      <c r="J67" s="2">
        <v>5</v>
      </c>
      <c r="K67" s="2">
        <v>5</v>
      </c>
      <c r="L67" s="2">
        <v>9</v>
      </c>
      <c r="M67" s="2">
        <v>7</v>
      </c>
      <c r="N67" s="2">
        <v>5</v>
      </c>
      <c r="O67" s="2">
        <v>6</v>
      </c>
      <c r="P67" s="2">
        <v>8</v>
      </c>
      <c r="Q67" s="46">
        <f t="shared" si="31"/>
        <v>59</v>
      </c>
      <c r="R67" s="2">
        <v>5</v>
      </c>
      <c r="S67" s="2">
        <v>6</v>
      </c>
      <c r="T67" s="2">
        <v>5</v>
      </c>
      <c r="U67" s="2">
        <v>5</v>
      </c>
      <c r="V67" s="2">
        <v>3</v>
      </c>
      <c r="W67" s="2">
        <v>5</v>
      </c>
      <c r="X67" s="2">
        <v>6</v>
      </c>
      <c r="Y67" s="2">
        <v>6</v>
      </c>
      <c r="Z67" s="2">
        <v>7</v>
      </c>
      <c r="AA67" s="46">
        <f t="shared" si="32"/>
        <v>48</v>
      </c>
      <c r="AB67" s="46">
        <f t="shared" si="33"/>
        <v>107</v>
      </c>
      <c r="AC67" s="2">
        <f t="shared" si="34"/>
        <v>45</v>
      </c>
      <c r="AG67" s="6">
        <f t="shared" si="8"/>
        <v>8</v>
      </c>
      <c r="AH67" s="6">
        <f t="shared" si="9"/>
        <v>4</v>
      </c>
      <c r="AI67" s="6">
        <f t="shared" si="10"/>
        <v>8</v>
      </c>
      <c r="AJ67" s="6">
        <f t="shared" si="11"/>
        <v>5</v>
      </c>
      <c r="AK67" s="6">
        <f t="shared" si="12"/>
        <v>5</v>
      </c>
      <c r="AL67" s="6">
        <f t="shared" si="13"/>
        <v>8</v>
      </c>
      <c r="AM67" s="6">
        <f t="shared" si="14"/>
        <v>7</v>
      </c>
      <c r="AN67" s="6">
        <f t="shared" si="15"/>
        <v>5</v>
      </c>
      <c r="AO67" s="6">
        <f t="shared" si="16"/>
        <v>6</v>
      </c>
      <c r="AP67" s="6">
        <f t="shared" si="17"/>
        <v>8</v>
      </c>
      <c r="AQ67"/>
      <c r="AR67" s="6">
        <f t="shared" si="18"/>
        <v>5</v>
      </c>
      <c r="AS67" s="6">
        <f t="shared" si="19"/>
        <v>6</v>
      </c>
      <c r="AT67" s="6">
        <f t="shared" si="20"/>
        <v>5</v>
      </c>
      <c r="AU67" s="6">
        <f t="shared" si="21"/>
        <v>5</v>
      </c>
      <c r="AV67" s="6">
        <f t="shared" si="22"/>
        <v>3</v>
      </c>
      <c r="AW67" s="6">
        <f t="shared" si="23"/>
        <v>5</v>
      </c>
      <c r="AX67" s="6">
        <f t="shared" si="24"/>
        <v>6</v>
      </c>
      <c r="AY67" s="6">
        <f t="shared" si="25"/>
        <v>6</v>
      </c>
      <c r="AZ67" s="6">
        <f t="shared" si="26"/>
        <v>7</v>
      </c>
      <c r="BA67" s="6">
        <f t="shared" si="27"/>
        <v>104</v>
      </c>
    </row>
    <row r="68" spans="1:53" ht="12.75">
      <c r="A68" s="146">
        <v>3</v>
      </c>
      <c r="B68" s="146">
        <v>2</v>
      </c>
      <c r="C68" s="146">
        <v>13</v>
      </c>
      <c r="D68" s="148" t="str">
        <f>OutingSetup!D74</f>
        <v>Charlie Roesle</v>
      </c>
      <c r="E68" s="149">
        <f>OutingSetup!E74</f>
        <v>21.9</v>
      </c>
      <c r="F68" s="146">
        <f t="shared" si="30"/>
        <v>24</v>
      </c>
      <c r="G68" s="146">
        <f>F68+3</f>
        <v>27</v>
      </c>
      <c r="H68" s="146">
        <v>6</v>
      </c>
      <c r="I68" s="146">
        <v>8</v>
      </c>
      <c r="J68" s="146">
        <v>6</v>
      </c>
      <c r="K68" s="146">
        <v>5</v>
      </c>
      <c r="L68" s="146">
        <v>5</v>
      </c>
      <c r="M68" s="146">
        <v>6</v>
      </c>
      <c r="N68" s="146">
        <v>5</v>
      </c>
      <c r="O68" s="146">
        <v>8</v>
      </c>
      <c r="P68" s="146">
        <v>6</v>
      </c>
      <c r="Q68" s="46">
        <f t="shared" si="31"/>
        <v>55</v>
      </c>
      <c r="R68" s="146">
        <v>6</v>
      </c>
      <c r="S68" s="146">
        <v>7</v>
      </c>
      <c r="T68" s="146">
        <v>5</v>
      </c>
      <c r="U68" s="146">
        <v>5</v>
      </c>
      <c r="V68" s="146">
        <v>4</v>
      </c>
      <c r="W68" s="146">
        <v>6</v>
      </c>
      <c r="X68" s="146">
        <v>6</v>
      </c>
      <c r="Y68" s="146">
        <v>6</v>
      </c>
      <c r="Z68" s="146">
        <v>5</v>
      </c>
      <c r="AA68" s="46">
        <f t="shared" si="32"/>
        <v>50</v>
      </c>
      <c r="AB68" s="46">
        <f t="shared" si="33"/>
        <v>105</v>
      </c>
      <c r="AC68" s="146">
        <f t="shared" si="34"/>
        <v>42</v>
      </c>
      <c r="AG68" s="6">
        <f t="shared" si="8"/>
        <v>8</v>
      </c>
      <c r="AH68" s="6">
        <f t="shared" si="9"/>
        <v>6</v>
      </c>
      <c r="AI68" s="6">
        <f t="shared" si="10"/>
        <v>8</v>
      </c>
      <c r="AJ68" s="6">
        <f t="shared" si="11"/>
        <v>6</v>
      </c>
      <c r="AK68" s="6">
        <f t="shared" si="12"/>
        <v>5</v>
      </c>
      <c r="AL68" s="6">
        <f t="shared" si="13"/>
        <v>5</v>
      </c>
      <c r="AM68" s="6">
        <f t="shared" si="14"/>
        <v>6</v>
      </c>
      <c r="AN68" s="6">
        <f t="shared" si="15"/>
        <v>5</v>
      </c>
      <c r="AO68" s="6">
        <f t="shared" si="16"/>
        <v>8</v>
      </c>
      <c r="AP68" s="6">
        <f t="shared" si="17"/>
        <v>6</v>
      </c>
      <c r="AR68" s="6">
        <f t="shared" si="18"/>
        <v>6</v>
      </c>
      <c r="AS68" s="6">
        <f t="shared" si="19"/>
        <v>7</v>
      </c>
      <c r="AT68" s="6">
        <f t="shared" si="20"/>
        <v>5</v>
      </c>
      <c r="AU68" s="6">
        <f t="shared" si="21"/>
        <v>5</v>
      </c>
      <c r="AV68" s="6">
        <f t="shared" si="22"/>
        <v>4</v>
      </c>
      <c r="AW68" s="6">
        <f t="shared" si="23"/>
        <v>6</v>
      </c>
      <c r="AX68" s="6">
        <f t="shared" si="24"/>
        <v>6</v>
      </c>
      <c r="AY68" s="6">
        <f t="shared" si="25"/>
        <v>6</v>
      </c>
      <c r="AZ68" s="6">
        <f t="shared" si="26"/>
        <v>5</v>
      </c>
      <c r="BA68" s="6">
        <f t="shared" si="27"/>
        <v>105</v>
      </c>
    </row>
    <row r="69" spans="1:53" s="2" customFormat="1" ht="12.75">
      <c r="A69" s="2">
        <v>3</v>
      </c>
      <c r="B69" s="2">
        <v>2</v>
      </c>
      <c r="C69" s="2">
        <v>13</v>
      </c>
      <c r="D69" s="151" t="str">
        <f>OutingSetup!D75</f>
        <v>Bill Smith</v>
      </c>
      <c r="E69" s="152">
        <f>OutingSetup!E75</f>
        <v>35.9</v>
      </c>
      <c r="F69" s="2">
        <f t="shared" si="30"/>
        <v>39</v>
      </c>
      <c r="G69" s="2">
        <f>F69+3</f>
        <v>42</v>
      </c>
      <c r="H69" s="2">
        <v>6</v>
      </c>
      <c r="I69" s="2">
        <v>9</v>
      </c>
      <c r="J69" s="2">
        <v>9</v>
      </c>
      <c r="K69" s="2">
        <v>8</v>
      </c>
      <c r="L69" s="2">
        <v>5</v>
      </c>
      <c r="M69" s="2">
        <v>7</v>
      </c>
      <c r="N69" s="2">
        <v>7</v>
      </c>
      <c r="O69" s="2">
        <v>8</v>
      </c>
      <c r="P69" s="2">
        <v>5</v>
      </c>
      <c r="Q69" s="46">
        <f t="shared" si="31"/>
        <v>64</v>
      </c>
      <c r="R69" s="2">
        <v>7</v>
      </c>
      <c r="S69" s="2">
        <v>7</v>
      </c>
      <c r="T69" s="2">
        <v>5</v>
      </c>
      <c r="U69" s="2">
        <v>6</v>
      </c>
      <c r="V69" s="2">
        <v>5</v>
      </c>
      <c r="W69" s="2">
        <v>9</v>
      </c>
      <c r="X69" s="2">
        <v>5</v>
      </c>
      <c r="Y69" s="2">
        <v>6</v>
      </c>
      <c r="Z69" s="2">
        <v>9</v>
      </c>
      <c r="AA69" s="46">
        <f>SUM(R69:Z69)</f>
        <v>59</v>
      </c>
      <c r="AB69" s="46">
        <f>Q69+AA69</f>
        <v>123</v>
      </c>
      <c r="AC69" s="2">
        <f t="shared" si="34"/>
        <v>52</v>
      </c>
      <c r="AG69" s="6">
        <f t="shared" si="8"/>
        <v>9</v>
      </c>
      <c r="AH69" s="6">
        <f t="shared" si="9"/>
        <v>6</v>
      </c>
      <c r="AI69" s="6">
        <f t="shared" si="10"/>
        <v>9</v>
      </c>
      <c r="AJ69" s="6">
        <f t="shared" si="11"/>
        <v>9</v>
      </c>
      <c r="AK69" s="6">
        <f t="shared" si="12"/>
        <v>8</v>
      </c>
      <c r="AL69" s="6">
        <f t="shared" si="13"/>
        <v>5</v>
      </c>
      <c r="AM69" s="6">
        <f t="shared" si="14"/>
        <v>7</v>
      </c>
      <c r="AN69" s="6">
        <f t="shared" si="15"/>
        <v>7</v>
      </c>
      <c r="AO69" s="6">
        <f t="shared" si="16"/>
        <v>8</v>
      </c>
      <c r="AP69" s="6">
        <f t="shared" si="17"/>
        <v>5</v>
      </c>
      <c r="AQ69"/>
      <c r="AR69" s="6">
        <f t="shared" si="18"/>
        <v>7</v>
      </c>
      <c r="AS69" s="6">
        <f t="shared" si="19"/>
        <v>7</v>
      </c>
      <c r="AT69" s="6">
        <f t="shared" si="20"/>
        <v>5</v>
      </c>
      <c r="AU69" s="6">
        <f t="shared" si="21"/>
        <v>6</v>
      </c>
      <c r="AV69" s="6">
        <f t="shared" si="22"/>
        <v>5</v>
      </c>
      <c r="AW69" s="6">
        <f t="shared" si="23"/>
        <v>9</v>
      </c>
      <c r="AX69" s="6">
        <f t="shared" si="24"/>
        <v>5</v>
      </c>
      <c r="AY69" s="6">
        <f t="shared" si="25"/>
        <v>6</v>
      </c>
      <c r="AZ69" s="6">
        <f t="shared" si="26"/>
        <v>9</v>
      </c>
      <c r="BA69" s="6">
        <f t="shared" si="27"/>
        <v>123</v>
      </c>
    </row>
    <row r="70" spans="4:53" s="2" customFormat="1" ht="12.75">
      <c r="D70" s="175"/>
      <c r="E70" s="152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="2" customFormat="1" ht="12.75">
      <c r="E71" s="176"/>
    </row>
    <row r="72" ht="12.75">
      <c r="D72" s="1" t="s">
        <v>186</v>
      </c>
    </row>
    <row r="73" spans="1:29" ht="27.75">
      <c r="A73" s="140" t="s">
        <v>84</v>
      </c>
      <c r="B73" s="141" t="s">
        <v>179</v>
      </c>
      <c r="C73" s="140" t="s">
        <v>133</v>
      </c>
      <c r="D73" s="142" t="s">
        <v>180</v>
      </c>
      <c r="E73" s="143" t="s">
        <v>2</v>
      </c>
      <c r="F73" s="141" t="s">
        <v>181</v>
      </c>
      <c r="G73" s="141" t="s">
        <v>182</v>
      </c>
      <c r="H73" s="42">
        <v>1</v>
      </c>
      <c r="I73" s="42">
        <v>2</v>
      </c>
      <c r="J73" s="42">
        <v>3</v>
      </c>
      <c r="K73" s="42">
        <v>4</v>
      </c>
      <c r="L73" s="42">
        <v>5</v>
      </c>
      <c r="M73" s="42">
        <v>6</v>
      </c>
      <c r="N73" s="42">
        <v>7</v>
      </c>
      <c r="O73" s="42">
        <v>8</v>
      </c>
      <c r="P73" s="42">
        <v>9</v>
      </c>
      <c r="Q73" s="42" t="s">
        <v>170</v>
      </c>
      <c r="R73" s="42">
        <v>10</v>
      </c>
      <c r="S73" s="42">
        <v>11</v>
      </c>
      <c r="T73" s="42">
        <v>12</v>
      </c>
      <c r="U73" s="42">
        <v>13</v>
      </c>
      <c r="V73" s="42">
        <v>14</v>
      </c>
      <c r="W73" s="42">
        <v>15</v>
      </c>
      <c r="X73" s="42">
        <v>16</v>
      </c>
      <c r="Y73" s="42">
        <v>17</v>
      </c>
      <c r="Z73" s="42">
        <v>18</v>
      </c>
      <c r="AA73" s="42" t="s">
        <v>171</v>
      </c>
      <c r="AB73" s="42" t="s">
        <v>172</v>
      </c>
      <c r="AC73" s="177" t="s">
        <v>183</v>
      </c>
    </row>
    <row r="74" spans="1:29" ht="12.75">
      <c r="A74" s="146">
        <f aca="true" t="shared" si="44" ref="A74:A105">A18</f>
        <v>1</v>
      </c>
      <c r="B74" s="146">
        <f aca="true" t="shared" si="45" ref="B74:G74">B18</f>
        <v>2</v>
      </c>
      <c r="C74" s="146">
        <f t="shared" si="45"/>
        <v>1</v>
      </c>
      <c r="D74" s="178" t="str">
        <f t="shared" si="45"/>
        <v>Joe Keehan</v>
      </c>
      <c r="E74" s="179">
        <f t="shared" si="45"/>
        <v>9.9</v>
      </c>
      <c r="F74" s="146">
        <f t="shared" si="45"/>
        <v>11</v>
      </c>
      <c r="G74" s="146">
        <f t="shared" si="45"/>
        <v>13</v>
      </c>
      <c r="H74" s="146">
        <f aca="true" t="shared" si="46" ref="H74:H105">(IF(($G18-H$13)&lt;0,H18,IF(($G18-H$13)&lt;18,H18-1,IF(($G18-H$13)&lt;36,H18-2,H18-3))))</f>
        <v>3</v>
      </c>
      <c r="I74" s="146">
        <f aca="true" t="shared" si="47" ref="I74:P74">(IF(($G18-I$13)&lt;0,I18,IF(($G18-I$13)&lt;18,I18-1,IF(($G18-I$13)&lt;36,I18-2,I18-3))))</f>
        <v>4</v>
      </c>
      <c r="J74" s="146">
        <f t="shared" si="47"/>
        <v>3</v>
      </c>
      <c r="K74" s="146">
        <f t="shared" si="47"/>
        <v>3</v>
      </c>
      <c r="L74" s="146">
        <f t="shared" si="47"/>
        <v>3</v>
      </c>
      <c r="M74" s="146">
        <f t="shared" si="47"/>
        <v>4</v>
      </c>
      <c r="N74" s="146">
        <f t="shared" si="47"/>
        <v>2</v>
      </c>
      <c r="O74" s="146">
        <f t="shared" si="47"/>
        <v>5</v>
      </c>
      <c r="P74" s="146">
        <f t="shared" si="47"/>
        <v>6</v>
      </c>
      <c r="Q74" s="46">
        <f>SUM(H74:P74)</f>
        <v>33</v>
      </c>
      <c r="R74" s="146">
        <f aca="true" t="shared" si="48" ref="R74:R105">(IF(($G18-R$13)&lt;0,R18,IF(($G18-R$13)&lt;18,R18-1,IF(($G18-R$13)&lt;36,R18-2,R18-3))))</f>
        <v>4</v>
      </c>
      <c r="S74" s="146">
        <f aca="true" t="shared" si="49" ref="S74:Z74">(IF(($G18-S$13)&lt;0,S18,IF(($G18-S$13)&lt;18,S18-1,IF(($G18-S$13)&lt;36,S18-2,S18-3))))</f>
        <v>4</v>
      </c>
      <c r="T74" s="146">
        <f t="shared" si="49"/>
        <v>4</v>
      </c>
      <c r="U74" s="146">
        <f t="shared" si="49"/>
        <v>4</v>
      </c>
      <c r="V74" s="146">
        <f t="shared" si="49"/>
        <v>3</v>
      </c>
      <c r="W74" s="146">
        <f t="shared" si="49"/>
        <v>6</v>
      </c>
      <c r="X74" s="146">
        <f t="shared" si="49"/>
        <v>2</v>
      </c>
      <c r="Y74" s="146">
        <f t="shared" si="49"/>
        <v>5</v>
      </c>
      <c r="Z74" s="146">
        <f t="shared" si="49"/>
        <v>4</v>
      </c>
      <c r="AA74" s="46">
        <f aca="true" t="shared" si="50" ref="AA74:AA105">SUM(R74:Z74)</f>
        <v>36</v>
      </c>
      <c r="AB74" s="46">
        <f aca="true" t="shared" si="51" ref="AB74:AB105">Q74+AA74</f>
        <v>69</v>
      </c>
      <c r="AC74" s="146">
        <f aca="true" t="shared" si="52" ref="AC74:AC105">RANK(AB74,$AB$74:$AB$125,1)</f>
        <v>10</v>
      </c>
    </row>
    <row r="75" spans="1:29" s="2" customFormat="1" ht="12.75">
      <c r="A75" s="2">
        <f t="shared" si="44"/>
        <v>1</v>
      </c>
      <c r="B75" s="2">
        <f aca="true" t="shared" si="53" ref="B75:F84">B19</f>
        <v>2</v>
      </c>
      <c r="C75" s="150">
        <f t="shared" si="53"/>
        <v>1</v>
      </c>
      <c r="D75" s="151" t="str">
        <f t="shared" si="53"/>
        <v>Dan Vacca</v>
      </c>
      <c r="E75" s="176">
        <f t="shared" si="53"/>
        <v>19</v>
      </c>
      <c r="F75" s="2">
        <f t="shared" si="53"/>
        <v>21</v>
      </c>
      <c r="G75" s="2">
        <f aca="true" t="shared" si="54" ref="G75:G106">G19</f>
        <v>23</v>
      </c>
      <c r="H75" s="2">
        <f t="shared" si="46"/>
        <v>6</v>
      </c>
      <c r="I75" s="2">
        <f aca="true" t="shared" si="55" ref="I75:P84">(IF(($G19-I$13)&lt;0,I19,IF(($G19-I$13)&lt;18,I19-1,IF(($G19-I$13)&lt;36,I19-2,I19-3))))</f>
        <v>4</v>
      </c>
      <c r="J75" s="2">
        <f t="shared" si="55"/>
        <v>5</v>
      </c>
      <c r="K75" s="2">
        <f t="shared" si="55"/>
        <v>3</v>
      </c>
      <c r="L75" s="2">
        <f t="shared" si="55"/>
        <v>3</v>
      </c>
      <c r="M75" s="2">
        <f t="shared" si="55"/>
        <v>3</v>
      </c>
      <c r="N75" s="2">
        <f t="shared" si="55"/>
        <v>2</v>
      </c>
      <c r="O75" s="2">
        <f t="shared" si="55"/>
        <v>4</v>
      </c>
      <c r="P75" s="2">
        <f t="shared" si="55"/>
        <v>3</v>
      </c>
      <c r="Q75" s="46">
        <f aca="true" t="shared" si="56" ref="Q75:Q125">SUM(H75:P75)</f>
        <v>33</v>
      </c>
      <c r="R75" s="2">
        <f t="shared" si="48"/>
        <v>5</v>
      </c>
      <c r="S75" s="2">
        <f aca="true" t="shared" si="57" ref="S75:Z84">(IF(($G19-S$13)&lt;0,S19,IF(($G19-S$13)&lt;18,S19-1,IF(($G19-S$13)&lt;36,S19-2,S19-3))))</f>
        <v>6</v>
      </c>
      <c r="T75" s="2">
        <f t="shared" si="57"/>
        <v>4</v>
      </c>
      <c r="U75" s="2">
        <f t="shared" si="57"/>
        <v>4</v>
      </c>
      <c r="V75" s="2">
        <f t="shared" si="57"/>
        <v>4</v>
      </c>
      <c r="W75" s="2">
        <f t="shared" si="57"/>
        <v>5</v>
      </c>
      <c r="X75" s="2">
        <f t="shared" si="57"/>
        <v>1</v>
      </c>
      <c r="Y75" s="2">
        <f t="shared" si="57"/>
        <v>6</v>
      </c>
      <c r="Z75" s="2">
        <f t="shared" si="57"/>
        <v>6</v>
      </c>
      <c r="AA75" s="46">
        <f t="shared" si="50"/>
        <v>41</v>
      </c>
      <c r="AB75" s="46">
        <f t="shared" si="51"/>
        <v>74</v>
      </c>
      <c r="AC75" s="2">
        <f t="shared" si="52"/>
        <v>31</v>
      </c>
    </row>
    <row r="76" spans="1:29" ht="12.75">
      <c r="A76" s="146">
        <f t="shared" si="44"/>
        <v>1</v>
      </c>
      <c r="B76" s="146">
        <f t="shared" si="53"/>
        <v>2</v>
      </c>
      <c r="C76" s="146">
        <f t="shared" si="53"/>
        <v>1</v>
      </c>
      <c r="D76" s="178" t="str">
        <f t="shared" si="53"/>
        <v>John Fowler</v>
      </c>
      <c r="E76" s="179">
        <f t="shared" si="53"/>
        <v>10.3</v>
      </c>
      <c r="F76" s="146">
        <f t="shared" si="53"/>
        <v>11</v>
      </c>
      <c r="G76" s="146">
        <f t="shared" si="54"/>
        <v>13</v>
      </c>
      <c r="H76" s="146">
        <f t="shared" si="46"/>
        <v>4</v>
      </c>
      <c r="I76" s="146">
        <f t="shared" si="55"/>
        <v>4</v>
      </c>
      <c r="J76" s="146">
        <f t="shared" si="55"/>
        <v>4</v>
      </c>
      <c r="K76" s="146">
        <f t="shared" si="55"/>
        <v>4</v>
      </c>
      <c r="L76" s="146">
        <f t="shared" si="55"/>
        <v>5</v>
      </c>
      <c r="M76" s="146">
        <f t="shared" si="55"/>
        <v>5</v>
      </c>
      <c r="N76" s="146">
        <f t="shared" si="55"/>
        <v>3</v>
      </c>
      <c r="O76" s="146">
        <f t="shared" si="55"/>
        <v>4</v>
      </c>
      <c r="P76" s="146">
        <f t="shared" si="55"/>
        <v>5</v>
      </c>
      <c r="Q76" s="46">
        <f t="shared" si="56"/>
        <v>38</v>
      </c>
      <c r="R76" s="146">
        <f t="shared" si="48"/>
        <v>4</v>
      </c>
      <c r="S76" s="146">
        <f t="shared" si="57"/>
        <v>6</v>
      </c>
      <c r="T76" s="146">
        <f t="shared" si="57"/>
        <v>5</v>
      </c>
      <c r="U76" s="146">
        <f t="shared" si="57"/>
        <v>4</v>
      </c>
      <c r="V76" s="146">
        <f t="shared" si="57"/>
        <v>2</v>
      </c>
      <c r="W76" s="146">
        <f t="shared" si="57"/>
        <v>5</v>
      </c>
      <c r="X76" s="146">
        <f t="shared" si="57"/>
        <v>2</v>
      </c>
      <c r="Y76" s="146">
        <f t="shared" si="57"/>
        <v>5</v>
      </c>
      <c r="Z76" s="146">
        <f t="shared" si="57"/>
        <v>5</v>
      </c>
      <c r="AA76" s="46">
        <f t="shared" si="50"/>
        <v>38</v>
      </c>
      <c r="AB76" s="46">
        <f t="shared" si="51"/>
        <v>76</v>
      </c>
      <c r="AC76" s="146">
        <f t="shared" si="52"/>
        <v>37</v>
      </c>
    </row>
    <row r="77" spans="1:29" s="2" customFormat="1" ht="12.75">
      <c r="A77" s="2">
        <f t="shared" si="44"/>
        <v>1</v>
      </c>
      <c r="B77" s="2">
        <f t="shared" si="53"/>
        <v>2</v>
      </c>
      <c r="C77" s="150">
        <f t="shared" si="53"/>
        <v>1</v>
      </c>
      <c r="D77" s="151" t="str">
        <f t="shared" si="53"/>
        <v>Don Danbury</v>
      </c>
      <c r="E77" s="176">
        <f t="shared" si="53"/>
        <v>13.9</v>
      </c>
      <c r="F77" s="2">
        <f t="shared" si="53"/>
        <v>15</v>
      </c>
      <c r="G77" s="2">
        <f t="shared" si="54"/>
        <v>17</v>
      </c>
      <c r="H77" s="2">
        <f t="shared" si="46"/>
        <v>5</v>
      </c>
      <c r="I77" s="2">
        <f t="shared" si="55"/>
        <v>6</v>
      </c>
      <c r="J77" s="2">
        <f t="shared" si="55"/>
        <v>4</v>
      </c>
      <c r="K77" s="2">
        <f t="shared" si="55"/>
        <v>4</v>
      </c>
      <c r="L77" s="2">
        <f t="shared" si="55"/>
        <v>2</v>
      </c>
      <c r="M77" s="2">
        <f t="shared" si="55"/>
        <v>4</v>
      </c>
      <c r="N77" s="2">
        <f t="shared" si="55"/>
        <v>3</v>
      </c>
      <c r="O77" s="2">
        <f t="shared" si="55"/>
        <v>5</v>
      </c>
      <c r="P77" s="2">
        <f t="shared" si="55"/>
        <v>6</v>
      </c>
      <c r="Q77" s="46">
        <f t="shared" si="56"/>
        <v>39</v>
      </c>
      <c r="R77" s="2">
        <f t="shared" si="48"/>
        <v>4</v>
      </c>
      <c r="S77" s="2">
        <f t="shared" si="57"/>
        <v>5</v>
      </c>
      <c r="T77" s="2">
        <f t="shared" si="57"/>
        <v>4</v>
      </c>
      <c r="U77" s="2">
        <f t="shared" si="57"/>
        <v>5</v>
      </c>
      <c r="V77" s="2">
        <f t="shared" si="57"/>
        <v>3</v>
      </c>
      <c r="W77" s="2">
        <f t="shared" si="57"/>
        <v>4</v>
      </c>
      <c r="X77" s="2">
        <f t="shared" si="57"/>
        <v>3</v>
      </c>
      <c r="Y77" s="2">
        <f t="shared" si="57"/>
        <v>4</v>
      </c>
      <c r="Z77" s="2">
        <f t="shared" si="57"/>
        <v>4</v>
      </c>
      <c r="AA77" s="46">
        <f t="shared" si="50"/>
        <v>36</v>
      </c>
      <c r="AB77" s="46">
        <f t="shared" si="51"/>
        <v>75</v>
      </c>
      <c r="AC77" s="2">
        <f t="shared" si="52"/>
        <v>35</v>
      </c>
    </row>
    <row r="78" spans="1:29" ht="12.75">
      <c r="A78" s="146">
        <f t="shared" si="44"/>
        <v>1</v>
      </c>
      <c r="B78" s="146">
        <f t="shared" si="53"/>
        <v>2</v>
      </c>
      <c r="C78" s="146">
        <f t="shared" si="53"/>
        <v>2</v>
      </c>
      <c r="D78" s="178" t="str">
        <f t="shared" si="53"/>
        <v>Rick Hanks</v>
      </c>
      <c r="E78" s="179">
        <f t="shared" si="53"/>
        <v>7.1</v>
      </c>
      <c r="F78" s="146">
        <f t="shared" si="53"/>
        <v>8</v>
      </c>
      <c r="G78" s="146">
        <f t="shared" si="54"/>
        <v>10</v>
      </c>
      <c r="H78" s="146">
        <f t="shared" si="46"/>
        <v>5</v>
      </c>
      <c r="I78" s="146">
        <f t="shared" si="55"/>
        <v>5</v>
      </c>
      <c r="J78" s="146">
        <f t="shared" si="55"/>
        <v>6</v>
      </c>
      <c r="K78" s="146">
        <f t="shared" si="55"/>
        <v>4</v>
      </c>
      <c r="L78" s="146">
        <f t="shared" si="55"/>
        <v>4</v>
      </c>
      <c r="M78" s="146">
        <f t="shared" si="55"/>
        <v>5</v>
      </c>
      <c r="N78" s="146">
        <f t="shared" si="55"/>
        <v>4</v>
      </c>
      <c r="O78" s="146">
        <f t="shared" si="55"/>
        <v>5</v>
      </c>
      <c r="P78" s="146">
        <f t="shared" si="55"/>
        <v>3</v>
      </c>
      <c r="Q78" s="46">
        <f t="shared" si="56"/>
        <v>41</v>
      </c>
      <c r="R78" s="146">
        <f t="shared" si="48"/>
        <v>4</v>
      </c>
      <c r="S78" s="146">
        <f t="shared" si="57"/>
        <v>4</v>
      </c>
      <c r="T78" s="146">
        <f t="shared" si="57"/>
        <v>5</v>
      </c>
      <c r="U78" s="146">
        <f t="shared" si="57"/>
        <v>5</v>
      </c>
      <c r="V78" s="146">
        <f t="shared" si="57"/>
        <v>2</v>
      </c>
      <c r="W78" s="146">
        <f t="shared" si="57"/>
        <v>3</v>
      </c>
      <c r="X78" s="146">
        <f t="shared" si="57"/>
        <v>3</v>
      </c>
      <c r="Y78" s="146">
        <f t="shared" si="57"/>
        <v>4</v>
      </c>
      <c r="Z78" s="146">
        <f t="shared" si="57"/>
        <v>5</v>
      </c>
      <c r="AA78" s="46">
        <f t="shared" si="50"/>
        <v>35</v>
      </c>
      <c r="AB78" s="46">
        <f t="shared" si="51"/>
        <v>76</v>
      </c>
      <c r="AC78" s="146">
        <f t="shared" si="52"/>
        <v>37</v>
      </c>
    </row>
    <row r="79" spans="1:29" s="2" customFormat="1" ht="12.75">
      <c r="A79" s="2">
        <f t="shared" si="44"/>
        <v>1</v>
      </c>
      <c r="B79" s="2">
        <f t="shared" si="53"/>
        <v>2</v>
      </c>
      <c r="C79" s="2">
        <f t="shared" si="53"/>
        <v>2</v>
      </c>
      <c r="D79" s="180" t="str">
        <f t="shared" si="53"/>
        <v>Ben Hannon</v>
      </c>
      <c r="E79" s="176">
        <f t="shared" si="53"/>
        <v>19.2</v>
      </c>
      <c r="F79" s="2">
        <f t="shared" si="53"/>
        <v>21</v>
      </c>
      <c r="G79" s="2">
        <f t="shared" si="54"/>
        <v>23</v>
      </c>
      <c r="H79" s="2">
        <f t="shared" si="46"/>
        <v>4</v>
      </c>
      <c r="I79" s="2">
        <f t="shared" si="55"/>
        <v>4</v>
      </c>
      <c r="J79" s="2">
        <f t="shared" si="55"/>
        <v>4</v>
      </c>
      <c r="K79" s="2">
        <f t="shared" si="55"/>
        <v>5</v>
      </c>
      <c r="L79" s="2">
        <f t="shared" si="55"/>
        <v>3</v>
      </c>
      <c r="M79" s="2">
        <f t="shared" si="55"/>
        <v>3</v>
      </c>
      <c r="N79" s="2">
        <f t="shared" si="55"/>
        <v>4</v>
      </c>
      <c r="O79" s="2">
        <f t="shared" si="55"/>
        <v>3</v>
      </c>
      <c r="P79" s="2">
        <f t="shared" si="55"/>
        <v>5</v>
      </c>
      <c r="Q79" s="46">
        <f t="shared" si="56"/>
        <v>35</v>
      </c>
      <c r="R79" s="2">
        <f t="shared" si="48"/>
        <v>3</v>
      </c>
      <c r="S79" s="2">
        <f t="shared" si="57"/>
        <v>5</v>
      </c>
      <c r="T79" s="2">
        <f t="shared" si="57"/>
        <v>6</v>
      </c>
      <c r="U79" s="2">
        <f t="shared" si="57"/>
        <v>4</v>
      </c>
      <c r="V79" s="2">
        <f t="shared" si="57"/>
        <v>0</v>
      </c>
      <c r="W79" s="2">
        <f t="shared" si="57"/>
        <v>5</v>
      </c>
      <c r="X79" s="2">
        <f t="shared" si="57"/>
        <v>2</v>
      </c>
      <c r="Y79" s="2">
        <f t="shared" si="57"/>
        <v>3</v>
      </c>
      <c r="Z79" s="2">
        <f t="shared" si="57"/>
        <v>5</v>
      </c>
      <c r="AA79" s="46">
        <f t="shared" si="50"/>
        <v>33</v>
      </c>
      <c r="AB79" s="46">
        <f t="shared" si="51"/>
        <v>68</v>
      </c>
      <c r="AC79" s="2">
        <f t="shared" si="52"/>
        <v>9</v>
      </c>
    </row>
    <row r="80" spans="1:29" ht="12.75">
      <c r="A80" s="146">
        <f t="shared" si="44"/>
        <v>1</v>
      </c>
      <c r="B80" s="146">
        <f t="shared" si="53"/>
        <v>2</v>
      </c>
      <c r="C80" s="146">
        <f t="shared" si="53"/>
        <v>2</v>
      </c>
      <c r="D80" s="178" t="str">
        <f t="shared" si="53"/>
        <v>Bill Russo</v>
      </c>
      <c r="E80" s="179">
        <f t="shared" si="53"/>
        <v>13.5</v>
      </c>
      <c r="F80" s="146">
        <f t="shared" si="53"/>
        <v>15</v>
      </c>
      <c r="G80" s="146">
        <f t="shared" si="54"/>
        <v>17</v>
      </c>
      <c r="H80" s="146">
        <f t="shared" si="46"/>
        <v>5</v>
      </c>
      <c r="I80" s="146">
        <f t="shared" si="55"/>
        <v>4</v>
      </c>
      <c r="J80" s="146">
        <f t="shared" si="55"/>
        <v>3</v>
      </c>
      <c r="K80" s="146">
        <f t="shared" si="55"/>
        <v>4</v>
      </c>
      <c r="L80" s="146">
        <f t="shared" si="55"/>
        <v>2</v>
      </c>
      <c r="M80" s="146">
        <f t="shared" si="55"/>
        <v>5</v>
      </c>
      <c r="N80" s="146">
        <f t="shared" si="55"/>
        <v>2</v>
      </c>
      <c r="O80" s="146">
        <f t="shared" si="55"/>
        <v>5</v>
      </c>
      <c r="P80" s="146">
        <f t="shared" si="55"/>
        <v>4</v>
      </c>
      <c r="Q80" s="46">
        <f t="shared" si="56"/>
        <v>34</v>
      </c>
      <c r="R80" s="146">
        <f t="shared" si="48"/>
        <v>4</v>
      </c>
      <c r="S80" s="146">
        <f t="shared" si="57"/>
        <v>6</v>
      </c>
      <c r="T80" s="146">
        <f t="shared" si="57"/>
        <v>4</v>
      </c>
      <c r="U80" s="146">
        <f t="shared" si="57"/>
        <v>4</v>
      </c>
      <c r="V80" s="146">
        <f t="shared" si="57"/>
        <v>2</v>
      </c>
      <c r="W80" s="146">
        <f t="shared" si="57"/>
        <v>5</v>
      </c>
      <c r="X80" s="146">
        <f t="shared" si="57"/>
        <v>2</v>
      </c>
      <c r="Y80" s="146">
        <f t="shared" si="57"/>
        <v>5</v>
      </c>
      <c r="Z80" s="146">
        <f t="shared" si="57"/>
        <v>6</v>
      </c>
      <c r="AA80" s="46">
        <f t="shared" si="50"/>
        <v>38</v>
      </c>
      <c r="AB80" s="46">
        <f t="shared" si="51"/>
        <v>72</v>
      </c>
      <c r="AC80" s="146">
        <f t="shared" si="52"/>
        <v>21</v>
      </c>
    </row>
    <row r="81" spans="1:29" s="2" customFormat="1" ht="12.75">
      <c r="A81" s="2">
        <f t="shared" si="44"/>
        <v>1</v>
      </c>
      <c r="B81" s="2">
        <f t="shared" si="53"/>
        <v>2</v>
      </c>
      <c r="C81" s="2">
        <f t="shared" si="53"/>
        <v>2</v>
      </c>
      <c r="D81" s="181" t="str">
        <f t="shared" si="53"/>
        <v>Bo Wachter</v>
      </c>
      <c r="E81" s="176">
        <f t="shared" si="53"/>
        <v>12.7</v>
      </c>
      <c r="F81" s="2">
        <f t="shared" si="53"/>
        <v>14</v>
      </c>
      <c r="G81" s="2">
        <f t="shared" si="54"/>
        <v>16</v>
      </c>
      <c r="H81" s="2">
        <f t="shared" si="46"/>
        <v>4</v>
      </c>
      <c r="I81" s="2">
        <f t="shared" si="55"/>
        <v>5</v>
      </c>
      <c r="J81" s="2">
        <f t="shared" si="55"/>
        <v>4</v>
      </c>
      <c r="K81" s="2">
        <f t="shared" si="55"/>
        <v>3</v>
      </c>
      <c r="L81" s="2">
        <f t="shared" si="55"/>
        <v>5</v>
      </c>
      <c r="M81" s="2">
        <f t="shared" si="55"/>
        <v>3</v>
      </c>
      <c r="N81" s="2">
        <f t="shared" si="55"/>
        <v>1</v>
      </c>
      <c r="O81" s="2">
        <f t="shared" si="55"/>
        <v>4</v>
      </c>
      <c r="P81" s="2">
        <f t="shared" si="55"/>
        <v>8</v>
      </c>
      <c r="Q81" s="46">
        <f t="shared" si="56"/>
        <v>37</v>
      </c>
      <c r="R81" s="2">
        <f t="shared" si="48"/>
        <v>4</v>
      </c>
      <c r="S81" s="2">
        <f t="shared" si="57"/>
        <v>5</v>
      </c>
      <c r="T81" s="2">
        <f t="shared" si="57"/>
        <v>2</v>
      </c>
      <c r="U81" s="2">
        <f t="shared" si="57"/>
        <v>3</v>
      </c>
      <c r="V81" s="2">
        <f t="shared" si="57"/>
        <v>2</v>
      </c>
      <c r="W81" s="2">
        <f t="shared" si="57"/>
        <v>3</v>
      </c>
      <c r="X81" s="2">
        <f t="shared" si="57"/>
        <v>2</v>
      </c>
      <c r="Y81" s="2">
        <f t="shared" si="57"/>
        <v>3</v>
      </c>
      <c r="Z81" s="2">
        <f t="shared" si="57"/>
        <v>4</v>
      </c>
      <c r="AA81" s="46">
        <f t="shared" si="50"/>
        <v>28</v>
      </c>
      <c r="AB81" s="46">
        <f t="shared" si="51"/>
        <v>65</v>
      </c>
      <c r="AC81" s="2">
        <f t="shared" si="52"/>
        <v>3</v>
      </c>
    </row>
    <row r="82" spans="1:29" ht="12.75">
      <c r="A82" s="146">
        <f t="shared" si="44"/>
        <v>1</v>
      </c>
      <c r="B82" s="146">
        <f t="shared" si="53"/>
        <v>2</v>
      </c>
      <c r="C82" s="146">
        <f t="shared" si="53"/>
        <v>3</v>
      </c>
      <c r="D82" s="178" t="str">
        <f t="shared" si="53"/>
        <v>David Raszewski</v>
      </c>
      <c r="E82" s="179">
        <f t="shared" si="53"/>
        <v>28</v>
      </c>
      <c r="F82" s="146">
        <f t="shared" si="53"/>
        <v>31</v>
      </c>
      <c r="G82" s="146">
        <f t="shared" si="54"/>
        <v>33</v>
      </c>
      <c r="H82" s="146">
        <f t="shared" si="46"/>
        <v>4</v>
      </c>
      <c r="I82" s="146">
        <f t="shared" si="55"/>
        <v>4</v>
      </c>
      <c r="J82" s="146">
        <f t="shared" si="55"/>
        <v>5</v>
      </c>
      <c r="K82" s="146">
        <f t="shared" si="55"/>
        <v>4</v>
      </c>
      <c r="L82" s="146">
        <f t="shared" si="55"/>
        <v>3</v>
      </c>
      <c r="M82" s="146">
        <f t="shared" si="55"/>
        <v>2</v>
      </c>
      <c r="N82" s="146">
        <f t="shared" si="55"/>
        <v>3</v>
      </c>
      <c r="O82" s="146">
        <f t="shared" si="55"/>
        <v>6</v>
      </c>
      <c r="P82" s="146">
        <f t="shared" si="55"/>
        <v>4</v>
      </c>
      <c r="Q82" s="46">
        <f t="shared" si="56"/>
        <v>35</v>
      </c>
      <c r="R82" s="146">
        <f t="shared" si="48"/>
        <v>5</v>
      </c>
      <c r="S82" s="146">
        <f t="shared" si="57"/>
        <v>6</v>
      </c>
      <c r="T82" s="146">
        <f t="shared" si="57"/>
        <v>5</v>
      </c>
      <c r="U82" s="146">
        <f t="shared" si="57"/>
        <v>4</v>
      </c>
      <c r="V82" s="146">
        <f t="shared" si="57"/>
        <v>2</v>
      </c>
      <c r="W82" s="146">
        <f t="shared" si="57"/>
        <v>4</v>
      </c>
      <c r="X82" s="146">
        <f t="shared" si="57"/>
        <v>2</v>
      </c>
      <c r="Y82" s="146">
        <f t="shared" si="57"/>
        <v>3</v>
      </c>
      <c r="Z82" s="146">
        <f t="shared" si="57"/>
        <v>6</v>
      </c>
      <c r="AA82" s="46">
        <f t="shared" si="50"/>
        <v>37</v>
      </c>
      <c r="AB82" s="46">
        <f t="shared" si="51"/>
        <v>72</v>
      </c>
      <c r="AC82" s="146">
        <f t="shared" si="52"/>
        <v>21</v>
      </c>
    </row>
    <row r="83" spans="1:29" s="2" customFormat="1" ht="12.75">
      <c r="A83" s="2">
        <f t="shared" si="44"/>
        <v>1</v>
      </c>
      <c r="B83" s="2">
        <f t="shared" si="53"/>
        <v>2</v>
      </c>
      <c r="C83" s="2">
        <f t="shared" si="53"/>
        <v>3</v>
      </c>
      <c r="D83" s="181" t="str">
        <f t="shared" si="53"/>
        <v>Tom Berti</v>
      </c>
      <c r="E83" s="176">
        <f t="shared" si="53"/>
        <v>24.6</v>
      </c>
      <c r="F83" s="2">
        <f t="shared" si="53"/>
        <v>27</v>
      </c>
      <c r="G83" s="2">
        <f t="shared" si="54"/>
        <v>29</v>
      </c>
      <c r="H83" s="2">
        <f t="shared" si="46"/>
        <v>2</v>
      </c>
      <c r="I83" s="2">
        <f t="shared" si="55"/>
        <v>4</v>
      </c>
      <c r="J83" s="2">
        <f t="shared" si="55"/>
        <v>4</v>
      </c>
      <c r="K83" s="2">
        <f t="shared" si="55"/>
        <v>6</v>
      </c>
      <c r="L83" s="2">
        <f t="shared" si="55"/>
        <v>3</v>
      </c>
      <c r="M83" s="2">
        <f t="shared" si="55"/>
        <v>3</v>
      </c>
      <c r="N83" s="2">
        <f t="shared" si="55"/>
        <v>2</v>
      </c>
      <c r="O83" s="2">
        <f t="shared" si="55"/>
        <v>7</v>
      </c>
      <c r="P83" s="2">
        <f t="shared" si="55"/>
        <v>6</v>
      </c>
      <c r="Q83" s="46">
        <f t="shared" si="56"/>
        <v>37</v>
      </c>
      <c r="R83" s="2">
        <f t="shared" si="48"/>
        <v>5</v>
      </c>
      <c r="S83" s="2">
        <f t="shared" si="57"/>
        <v>5</v>
      </c>
      <c r="T83" s="2">
        <f t="shared" si="57"/>
        <v>3</v>
      </c>
      <c r="U83" s="2">
        <f t="shared" si="57"/>
        <v>5</v>
      </c>
      <c r="V83" s="2">
        <f t="shared" si="57"/>
        <v>2</v>
      </c>
      <c r="W83" s="2">
        <f t="shared" si="57"/>
        <v>4</v>
      </c>
      <c r="X83" s="2">
        <f t="shared" si="57"/>
        <v>3</v>
      </c>
      <c r="Y83" s="2">
        <f t="shared" si="57"/>
        <v>5</v>
      </c>
      <c r="Z83" s="2">
        <f t="shared" si="57"/>
        <v>4</v>
      </c>
      <c r="AA83" s="46">
        <f t="shared" si="50"/>
        <v>36</v>
      </c>
      <c r="AB83" s="46">
        <f t="shared" si="51"/>
        <v>73</v>
      </c>
      <c r="AC83" s="2">
        <f t="shared" si="52"/>
        <v>27</v>
      </c>
    </row>
    <row r="84" spans="1:29" ht="12.75">
      <c r="A84" s="146">
        <f t="shared" si="44"/>
        <v>1</v>
      </c>
      <c r="B84" s="146">
        <f t="shared" si="53"/>
        <v>2</v>
      </c>
      <c r="C84" s="146">
        <f t="shared" si="53"/>
        <v>3</v>
      </c>
      <c r="D84" s="178" t="str">
        <f t="shared" si="53"/>
        <v>Mike Longini</v>
      </c>
      <c r="E84" s="179">
        <f t="shared" si="53"/>
        <v>16.3</v>
      </c>
      <c r="F84" s="146">
        <f t="shared" si="53"/>
        <v>18</v>
      </c>
      <c r="G84" s="146">
        <f t="shared" si="54"/>
        <v>20</v>
      </c>
      <c r="H84" s="146">
        <f t="shared" si="46"/>
        <v>3</v>
      </c>
      <c r="I84" s="146">
        <f t="shared" si="55"/>
        <v>5</v>
      </c>
      <c r="J84" s="146">
        <f t="shared" si="55"/>
        <v>5</v>
      </c>
      <c r="K84" s="146">
        <f t="shared" si="55"/>
        <v>4</v>
      </c>
      <c r="L84" s="146">
        <f t="shared" si="55"/>
        <v>3</v>
      </c>
      <c r="M84" s="146">
        <f t="shared" si="55"/>
        <v>4</v>
      </c>
      <c r="N84" s="146">
        <f t="shared" si="55"/>
        <v>4</v>
      </c>
      <c r="O84" s="146">
        <f t="shared" si="55"/>
        <v>6</v>
      </c>
      <c r="P84" s="146">
        <f t="shared" si="55"/>
        <v>4</v>
      </c>
      <c r="Q84" s="46">
        <f t="shared" si="56"/>
        <v>38</v>
      </c>
      <c r="R84" s="146">
        <f t="shared" si="48"/>
        <v>4</v>
      </c>
      <c r="S84" s="146">
        <f t="shared" si="57"/>
        <v>6</v>
      </c>
      <c r="T84" s="146">
        <f t="shared" si="57"/>
        <v>4</v>
      </c>
      <c r="U84" s="146">
        <f t="shared" si="57"/>
        <v>3</v>
      </c>
      <c r="V84" s="146">
        <f t="shared" si="57"/>
        <v>2</v>
      </c>
      <c r="W84" s="146">
        <f t="shared" si="57"/>
        <v>4</v>
      </c>
      <c r="X84" s="146">
        <f t="shared" si="57"/>
        <v>3</v>
      </c>
      <c r="Y84" s="146">
        <f t="shared" si="57"/>
        <v>4</v>
      </c>
      <c r="Z84" s="146">
        <f t="shared" si="57"/>
        <v>4</v>
      </c>
      <c r="AA84" s="46">
        <f t="shared" si="50"/>
        <v>34</v>
      </c>
      <c r="AB84" s="46">
        <f t="shared" si="51"/>
        <v>72</v>
      </c>
      <c r="AC84" s="146">
        <f t="shared" si="52"/>
        <v>21</v>
      </c>
    </row>
    <row r="85" spans="1:29" s="2" customFormat="1" ht="12.75">
      <c r="A85" s="2">
        <f t="shared" si="44"/>
        <v>1</v>
      </c>
      <c r="B85" s="2">
        <f aca="true" t="shared" si="58" ref="B85:F94">B29</f>
        <v>2</v>
      </c>
      <c r="C85" s="2">
        <f t="shared" si="58"/>
        <v>3</v>
      </c>
      <c r="D85" s="181" t="str">
        <f t="shared" si="58"/>
        <v>Doug Clift</v>
      </c>
      <c r="E85" s="176">
        <f t="shared" si="58"/>
        <v>8.9</v>
      </c>
      <c r="F85" s="2">
        <f t="shared" si="58"/>
        <v>10</v>
      </c>
      <c r="G85" s="2">
        <f t="shared" si="54"/>
        <v>12</v>
      </c>
      <c r="H85" s="2">
        <f t="shared" si="46"/>
        <v>4</v>
      </c>
      <c r="I85" s="2">
        <f aca="true" t="shared" si="59" ref="I85:P94">(IF(($G29-I$13)&lt;0,I29,IF(($G29-I$13)&lt;18,I29-1,IF(($G29-I$13)&lt;36,I29-2,I29-3))))</f>
        <v>5</v>
      </c>
      <c r="J85" s="2">
        <f t="shared" si="59"/>
        <v>4</v>
      </c>
      <c r="K85" s="2">
        <f t="shared" si="59"/>
        <v>3</v>
      </c>
      <c r="L85" s="2">
        <f t="shared" si="59"/>
        <v>3</v>
      </c>
      <c r="M85" s="2">
        <f t="shared" si="59"/>
        <v>6</v>
      </c>
      <c r="N85" s="2">
        <f t="shared" si="59"/>
        <v>4</v>
      </c>
      <c r="O85" s="2">
        <f t="shared" si="59"/>
        <v>4</v>
      </c>
      <c r="P85" s="2">
        <f t="shared" si="59"/>
        <v>4</v>
      </c>
      <c r="Q85" s="46">
        <f t="shared" si="56"/>
        <v>37</v>
      </c>
      <c r="R85" s="2">
        <f t="shared" si="48"/>
        <v>4</v>
      </c>
      <c r="S85" s="2">
        <f aca="true" t="shared" si="60" ref="S85:Z94">(IF(($G29-S$13)&lt;0,S29,IF(($G29-S$13)&lt;18,S29-1,IF(($G29-S$13)&lt;36,S29-2,S29-3))))</f>
        <v>6</v>
      </c>
      <c r="T85" s="2">
        <f t="shared" si="60"/>
        <v>4</v>
      </c>
      <c r="U85" s="2">
        <f t="shared" si="60"/>
        <v>2</v>
      </c>
      <c r="V85" s="2">
        <f t="shared" si="60"/>
        <v>2</v>
      </c>
      <c r="W85" s="2">
        <f t="shared" si="60"/>
        <v>6</v>
      </c>
      <c r="X85" s="2">
        <f t="shared" si="60"/>
        <v>3</v>
      </c>
      <c r="Y85" s="2">
        <f t="shared" si="60"/>
        <v>6</v>
      </c>
      <c r="Z85" s="2">
        <f t="shared" si="60"/>
        <v>3</v>
      </c>
      <c r="AA85" s="46">
        <f t="shared" si="50"/>
        <v>36</v>
      </c>
      <c r="AB85" s="46">
        <f t="shared" si="51"/>
        <v>73</v>
      </c>
      <c r="AC85" s="2">
        <f t="shared" si="52"/>
        <v>27</v>
      </c>
    </row>
    <row r="86" spans="1:29" ht="12.75">
      <c r="A86" s="146">
        <f t="shared" si="44"/>
        <v>1</v>
      </c>
      <c r="B86" s="146">
        <f t="shared" si="58"/>
        <v>2</v>
      </c>
      <c r="C86" s="146">
        <f t="shared" si="58"/>
        <v>4</v>
      </c>
      <c r="D86" s="178" t="str">
        <f t="shared" si="58"/>
        <v>Larry Folk</v>
      </c>
      <c r="E86" s="179">
        <f t="shared" si="58"/>
        <v>7.2</v>
      </c>
      <c r="F86" s="146">
        <f t="shared" si="58"/>
        <v>8</v>
      </c>
      <c r="G86" s="146">
        <f t="shared" si="54"/>
        <v>10</v>
      </c>
      <c r="H86" s="146">
        <f t="shared" si="46"/>
        <v>3</v>
      </c>
      <c r="I86" s="146">
        <f t="shared" si="59"/>
        <v>6</v>
      </c>
      <c r="J86" s="146">
        <f t="shared" si="59"/>
        <v>4</v>
      </c>
      <c r="K86" s="146">
        <f t="shared" si="59"/>
        <v>4</v>
      </c>
      <c r="L86" s="146">
        <f t="shared" si="59"/>
        <v>4</v>
      </c>
      <c r="M86" s="146">
        <f t="shared" si="59"/>
        <v>4</v>
      </c>
      <c r="N86" s="146">
        <f t="shared" si="59"/>
        <v>4</v>
      </c>
      <c r="O86" s="146">
        <f t="shared" si="59"/>
        <v>5</v>
      </c>
      <c r="P86" s="146">
        <f t="shared" si="59"/>
        <v>6</v>
      </c>
      <c r="Q86" s="46">
        <f t="shared" si="56"/>
        <v>40</v>
      </c>
      <c r="R86" s="146">
        <f t="shared" si="48"/>
        <v>4</v>
      </c>
      <c r="S86" s="146">
        <f t="shared" si="60"/>
        <v>4</v>
      </c>
      <c r="T86" s="146">
        <f t="shared" si="60"/>
        <v>3</v>
      </c>
      <c r="U86" s="146">
        <f t="shared" si="60"/>
        <v>4</v>
      </c>
      <c r="V86" s="146">
        <f t="shared" si="60"/>
        <v>3</v>
      </c>
      <c r="W86" s="146">
        <f t="shared" si="60"/>
        <v>4</v>
      </c>
      <c r="X86" s="146">
        <f t="shared" si="60"/>
        <v>2</v>
      </c>
      <c r="Y86" s="146">
        <f t="shared" si="60"/>
        <v>5</v>
      </c>
      <c r="Z86" s="146">
        <f t="shared" si="60"/>
        <v>4</v>
      </c>
      <c r="AA86" s="46">
        <f t="shared" si="50"/>
        <v>33</v>
      </c>
      <c r="AB86" s="46">
        <f t="shared" si="51"/>
        <v>73</v>
      </c>
      <c r="AC86" s="146">
        <f t="shared" si="52"/>
        <v>27</v>
      </c>
    </row>
    <row r="87" spans="1:29" s="2" customFormat="1" ht="12.75">
      <c r="A87" s="2">
        <f t="shared" si="44"/>
        <v>1</v>
      </c>
      <c r="B87" s="2">
        <f t="shared" si="58"/>
        <v>2</v>
      </c>
      <c r="C87" s="2">
        <f t="shared" si="58"/>
        <v>4</v>
      </c>
      <c r="D87" s="181" t="str">
        <f t="shared" si="58"/>
        <v>Howie Kaufmann</v>
      </c>
      <c r="E87" s="176">
        <f t="shared" si="58"/>
        <v>8.4</v>
      </c>
      <c r="F87" s="2">
        <f t="shared" si="58"/>
        <v>9</v>
      </c>
      <c r="G87" s="2">
        <f t="shared" si="54"/>
        <v>11</v>
      </c>
      <c r="H87" s="2">
        <f t="shared" si="46"/>
        <v>5</v>
      </c>
      <c r="I87" s="2">
        <f t="shared" si="59"/>
        <v>4</v>
      </c>
      <c r="J87" s="2">
        <f t="shared" si="59"/>
        <v>3</v>
      </c>
      <c r="K87" s="2">
        <f t="shared" si="59"/>
        <v>4</v>
      </c>
      <c r="L87" s="2">
        <f t="shared" si="59"/>
        <v>3</v>
      </c>
      <c r="M87" s="2">
        <f t="shared" si="59"/>
        <v>4</v>
      </c>
      <c r="N87" s="2">
        <f t="shared" si="59"/>
        <v>5</v>
      </c>
      <c r="O87" s="2">
        <f t="shared" si="59"/>
        <v>5</v>
      </c>
      <c r="P87" s="2">
        <f t="shared" si="59"/>
        <v>5</v>
      </c>
      <c r="Q87" s="46">
        <f t="shared" si="56"/>
        <v>38</v>
      </c>
      <c r="R87" s="2">
        <f t="shared" si="48"/>
        <v>4</v>
      </c>
      <c r="S87" s="2">
        <f t="shared" si="60"/>
        <v>4</v>
      </c>
      <c r="T87" s="2">
        <f t="shared" si="60"/>
        <v>3</v>
      </c>
      <c r="U87" s="2">
        <f t="shared" si="60"/>
        <v>8</v>
      </c>
      <c r="V87" s="2">
        <f t="shared" si="60"/>
        <v>3</v>
      </c>
      <c r="W87" s="2">
        <f t="shared" si="60"/>
        <v>4</v>
      </c>
      <c r="X87" s="2">
        <f t="shared" si="60"/>
        <v>2</v>
      </c>
      <c r="Y87" s="2">
        <f t="shared" si="60"/>
        <v>4</v>
      </c>
      <c r="Z87" s="2">
        <f t="shared" si="60"/>
        <v>4</v>
      </c>
      <c r="AA87" s="46">
        <f t="shared" si="50"/>
        <v>36</v>
      </c>
      <c r="AB87" s="46">
        <f t="shared" si="51"/>
        <v>74</v>
      </c>
      <c r="AC87" s="2">
        <f t="shared" si="52"/>
        <v>31</v>
      </c>
    </row>
    <row r="88" spans="1:29" ht="12.75">
      <c r="A88" s="146">
        <f t="shared" si="44"/>
        <v>1</v>
      </c>
      <c r="B88" s="146">
        <f t="shared" si="58"/>
        <v>2</v>
      </c>
      <c r="C88" s="146">
        <f t="shared" si="58"/>
        <v>4</v>
      </c>
      <c r="D88" s="178" t="str">
        <f t="shared" si="58"/>
        <v>Moe Levin</v>
      </c>
      <c r="E88" s="179">
        <f t="shared" si="58"/>
        <v>16.4</v>
      </c>
      <c r="F88" s="146">
        <f t="shared" si="58"/>
        <v>18</v>
      </c>
      <c r="G88" s="146">
        <f t="shared" si="54"/>
        <v>20</v>
      </c>
      <c r="H88" s="146">
        <f t="shared" si="46"/>
        <v>4</v>
      </c>
      <c r="I88" s="146">
        <f t="shared" si="59"/>
        <v>6</v>
      </c>
      <c r="J88" s="146">
        <f t="shared" si="59"/>
        <v>3</v>
      </c>
      <c r="K88" s="146">
        <f t="shared" si="59"/>
        <v>4</v>
      </c>
      <c r="L88" s="146">
        <f t="shared" si="59"/>
        <v>2</v>
      </c>
      <c r="M88" s="146">
        <f t="shared" si="59"/>
        <v>5</v>
      </c>
      <c r="N88" s="146">
        <f t="shared" si="59"/>
        <v>4</v>
      </c>
      <c r="O88" s="146">
        <f t="shared" si="59"/>
        <v>7</v>
      </c>
      <c r="P88" s="146">
        <f t="shared" si="59"/>
        <v>4</v>
      </c>
      <c r="Q88" s="46">
        <f t="shared" si="56"/>
        <v>39</v>
      </c>
      <c r="R88" s="146">
        <f t="shared" si="48"/>
        <v>4</v>
      </c>
      <c r="S88" s="146">
        <f t="shared" si="60"/>
        <v>4</v>
      </c>
      <c r="T88" s="146">
        <f t="shared" si="60"/>
        <v>4</v>
      </c>
      <c r="U88" s="146">
        <f t="shared" si="60"/>
        <v>3</v>
      </c>
      <c r="V88" s="146">
        <f t="shared" si="60"/>
        <v>2</v>
      </c>
      <c r="W88" s="146">
        <f t="shared" si="60"/>
        <v>5</v>
      </c>
      <c r="X88" s="146">
        <f t="shared" si="60"/>
        <v>2</v>
      </c>
      <c r="Y88" s="146">
        <f t="shared" si="60"/>
        <v>3</v>
      </c>
      <c r="Z88" s="146">
        <f t="shared" si="60"/>
        <v>3</v>
      </c>
      <c r="AA88" s="46">
        <f t="shared" si="50"/>
        <v>30</v>
      </c>
      <c r="AB88" s="46">
        <f t="shared" si="51"/>
        <v>69</v>
      </c>
      <c r="AC88" s="146">
        <f t="shared" si="52"/>
        <v>10</v>
      </c>
    </row>
    <row r="89" spans="1:29" s="2" customFormat="1" ht="12.75">
      <c r="A89" s="2">
        <f t="shared" si="44"/>
        <v>1</v>
      </c>
      <c r="B89" s="2">
        <f t="shared" si="58"/>
        <v>2</v>
      </c>
      <c r="C89" s="2">
        <f t="shared" si="58"/>
        <v>4</v>
      </c>
      <c r="D89" s="181" t="str">
        <f t="shared" si="58"/>
        <v>Bob Munsey</v>
      </c>
      <c r="E89" s="176">
        <f t="shared" si="58"/>
        <v>30</v>
      </c>
      <c r="F89" s="2">
        <f t="shared" si="58"/>
        <v>33</v>
      </c>
      <c r="G89" s="2">
        <f t="shared" si="54"/>
        <v>35</v>
      </c>
      <c r="H89" s="2">
        <f t="shared" si="46"/>
        <v>4</v>
      </c>
      <c r="I89" s="2">
        <f t="shared" si="59"/>
        <v>6</v>
      </c>
      <c r="J89" s="2">
        <f t="shared" si="59"/>
        <v>3</v>
      </c>
      <c r="K89" s="2">
        <f t="shared" si="59"/>
        <v>4</v>
      </c>
      <c r="L89" s="2">
        <f t="shared" si="59"/>
        <v>2</v>
      </c>
      <c r="M89" s="2">
        <f t="shared" si="59"/>
        <v>3</v>
      </c>
      <c r="N89" s="2">
        <f t="shared" si="59"/>
        <v>3</v>
      </c>
      <c r="O89" s="2">
        <f t="shared" si="59"/>
        <v>4</v>
      </c>
      <c r="P89" s="2">
        <f t="shared" si="59"/>
        <v>4</v>
      </c>
      <c r="Q89" s="46">
        <f t="shared" si="56"/>
        <v>33</v>
      </c>
      <c r="R89" s="2">
        <f t="shared" si="48"/>
        <v>6</v>
      </c>
      <c r="S89" s="2">
        <f t="shared" si="60"/>
        <v>5</v>
      </c>
      <c r="T89" s="2">
        <f t="shared" si="60"/>
        <v>3</v>
      </c>
      <c r="U89" s="2">
        <f t="shared" si="60"/>
        <v>2</v>
      </c>
      <c r="V89" s="2">
        <f t="shared" si="60"/>
        <v>3</v>
      </c>
      <c r="W89" s="2">
        <f t="shared" si="60"/>
        <v>3</v>
      </c>
      <c r="X89" s="2">
        <f t="shared" si="60"/>
        <v>2</v>
      </c>
      <c r="Y89" s="2">
        <f t="shared" si="60"/>
        <v>4</v>
      </c>
      <c r="Z89" s="2">
        <f t="shared" si="60"/>
        <v>4</v>
      </c>
      <c r="AA89" s="46">
        <f t="shared" si="50"/>
        <v>32</v>
      </c>
      <c r="AB89" s="46">
        <f t="shared" si="51"/>
        <v>65</v>
      </c>
      <c r="AC89" s="2">
        <f t="shared" si="52"/>
        <v>3</v>
      </c>
    </row>
    <row r="90" spans="1:29" ht="12.75">
      <c r="A90" s="146">
        <f t="shared" si="44"/>
        <v>1</v>
      </c>
      <c r="B90" s="146">
        <f t="shared" si="58"/>
        <v>2</v>
      </c>
      <c r="C90" s="146">
        <f t="shared" si="58"/>
        <v>5</v>
      </c>
      <c r="D90" s="178" t="str">
        <f t="shared" si="58"/>
        <v>Jerry Dorrance</v>
      </c>
      <c r="E90" s="179">
        <f t="shared" si="58"/>
        <v>13.5</v>
      </c>
      <c r="F90" s="146">
        <f t="shared" si="58"/>
        <v>15</v>
      </c>
      <c r="G90" s="146">
        <f t="shared" si="54"/>
        <v>17</v>
      </c>
      <c r="H90" s="146">
        <f t="shared" si="46"/>
        <v>4</v>
      </c>
      <c r="I90" s="146">
        <f t="shared" si="59"/>
        <v>7</v>
      </c>
      <c r="J90" s="146">
        <f t="shared" si="59"/>
        <v>7</v>
      </c>
      <c r="K90" s="146">
        <f t="shared" si="59"/>
        <v>4</v>
      </c>
      <c r="L90" s="146">
        <f t="shared" si="59"/>
        <v>2</v>
      </c>
      <c r="M90" s="146">
        <f t="shared" si="59"/>
        <v>3</v>
      </c>
      <c r="N90" s="146">
        <f t="shared" si="59"/>
        <v>3</v>
      </c>
      <c r="O90" s="146">
        <f t="shared" si="59"/>
        <v>7</v>
      </c>
      <c r="P90" s="146">
        <f t="shared" si="59"/>
        <v>4</v>
      </c>
      <c r="Q90" s="46">
        <f t="shared" si="56"/>
        <v>41</v>
      </c>
      <c r="R90" s="146">
        <f t="shared" si="48"/>
        <v>4</v>
      </c>
      <c r="S90" s="146">
        <f t="shared" si="60"/>
        <v>4</v>
      </c>
      <c r="T90" s="146">
        <f t="shared" si="60"/>
        <v>5</v>
      </c>
      <c r="U90" s="146">
        <f t="shared" si="60"/>
        <v>3</v>
      </c>
      <c r="V90" s="146">
        <f t="shared" si="60"/>
        <v>3</v>
      </c>
      <c r="W90" s="146">
        <f t="shared" si="60"/>
        <v>5</v>
      </c>
      <c r="X90" s="146">
        <f t="shared" si="60"/>
        <v>3</v>
      </c>
      <c r="Y90" s="146">
        <f t="shared" si="60"/>
        <v>4</v>
      </c>
      <c r="Z90" s="146">
        <f t="shared" si="60"/>
        <v>5</v>
      </c>
      <c r="AA90" s="46">
        <f t="shared" si="50"/>
        <v>36</v>
      </c>
      <c r="AB90" s="46">
        <f t="shared" si="51"/>
        <v>77</v>
      </c>
      <c r="AC90" s="146">
        <f t="shared" si="52"/>
        <v>41</v>
      </c>
    </row>
    <row r="91" spans="1:29" s="2" customFormat="1" ht="12.75">
      <c r="A91" s="2">
        <f t="shared" si="44"/>
        <v>1</v>
      </c>
      <c r="B91" s="2">
        <f t="shared" si="58"/>
        <v>2</v>
      </c>
      <c r="C91" s="2">
        <f t="shared" si="58"/>
        <v>5</v>
      </c>
      <c r="D91" s="181" t="str">
        <f t="shared" si="58"/>
        <v>Phil Salopek</v>
      </c>
      <c r="E91" s="176">
        <f t="shared" si="58"/>
        <v>15</v>
      </c>
      <c r="F91" s="2">
        <f t="shared" si="58"/>
        <v>16</v>
      </c>
      <c r="G91" s="2">
        <f t="shared" si="54"/>
        <v>18</v>
      </c>
      <c r="H91" s="2">
        <f t="shared" si="46"/>
        <v>4</v>
      </c>
      <c r="I91" s="2">
        <f t="shared" si="59"/>
        <v>4</v>
      </c>
      <c r="J91" s="2">
        <f t="shared" si="59"/>
        <v>5</v>
      </c>
      <c r="K91" s="2">
        <f t="shared" si="59"/>
        <v>4</v>
      </c>
      <c r="L91" s="2">
        <f t="shared" si="59"/>
        <v>4</v>
      </c>
      <c r="M91" s="2">
        <f t="shared" si="59"/>
        <v>3</v>
      </c>
      <c r="N91" s="2">
        <f t="shared" si="59"/>
        <v>4</v>
      </c>
      <c r="O91" s="2">
        <f t="shared" si="59"/>
        <v>6</v>
      </c>
      <c r="P91" s="2">
        <f t="shared" si="59"/>
        <v>6</v>
      </c>
      <c r="Q91" s="46">
        <f t="shared" si="56"/>
        <v>40</v>
      </c>
      <c r="R91" s="2">
        <f t="shared" si="48"/>
        <v>3</v>
      </c>
      <c r="S91" s="2">
        <f t="shared" si="60"/>
        <v>5</v>
      </c>
      <c r="T91" s="2">
        <f t="shared" si="60"/>
        <v>7</v>
      </c>
      <c r="U91" s="2">
        <f t="shared" si="60"/>
        <v>3</v>
      </c>
      <c r="V91" s="2">
        <f t="shared" si="60"/>
        <v>3</v>
      </c>
      <c r="W91" s="2">
        <f t="shared" si="60"/>
        <v>4</v>
      </c>
      <c r="X91" s="2">
        <f t="shared" si="60"/>
        <v>3</v>
      </c>
      <c r="Y91" s="2">
        <f t="shared" si="60"/>
        <v>5</v>
      </c>
      <c r="Z91" s="2">
        <f t="shared" si="60"/>
        <v>5</v>
      </c>
      <c r="AA91" s="46">
        <f t="shared" si="50"/>
        <v>38</v>
      </c>
      <c r="AB91" s="46">
        <f t="shared" si="51"/>
        <v>78</v>
      </c>
      <c r="AC91" s="2">
        <f t="shared" si="52"/>
        <v>43</v>
      </c>
    </row>
    <row r="92" spans="1:29" ht="12.75">
      <c r="A92" s="146">
        <f t="shared" si="44"/>
        <v>1</v>
      </c>
      <c r="B92" s="146">
        <f t="shared" si="58"/>
        <v>2</v>
      </c>
      <c r="C92" s="146">
        <f t="shared" si="58"/>
        <v>5</v>
      </c>
      <c r="D92" s="178" t="str">
        <f t="shared" si="58"/>
        <v>Charlie Moon</v>
      </c>
      <c r="E92" s="179">
        <f t="shared" si="58"/>
        <v>25.2</v>
      </c>
      <c r="F92" s="146">
        <f t="shared" si="58"/>
        <v>28</v>
      </c>
      <c r="G92" s="146">
        <f t="shared" si="54"/>
        <v>30</v>
      </c>
      <c r="H92" s="146">
        <f t="shared" si="46"/>
        <v>7</v>
      </c>
      <c r="I92" s="146">
        <f t="shared" si="59"/>
        <v>4</v>
      </c>
      <c r="J92" s="146">
        <f t="shared" si="59"/>
        <v>3</v>
      </c>
      <c r="K92" s="146">
        <f t="shared" si="59"/>
        <v>4</v>
      </c>
      <c r="L92" s="146">
        <f t="shared" si="59"/>
        <v>3</v>
      </c>
      <c r="M92" s="146">
        <f t="shared" si="59"/>
        <v>4</v>
      </c>
      <c r="N92" s="146">
        <f t="shared" si="59"/>
        <v>5</v>
      </c>
      <c r="O92" s="146">
        <f t="shared" si="59"/>
        <v>7</v>
      </c>
      <c r="P92" s="146">
        <f t="shared" si="59"/>
        <v>3</v>
      </c>
      <c r="Q92" s="46">
        <f t="shared" si="56"/>
        <v>40</v>
      </c>
      <c r="R92" s="146">
        <f t="shared" si="48"/>
        <v>4</v>
      </c>
      <c r="S92" s="146">
        <f t="shared" si="60"/>
        <v>4</v>
      </c>
      <c r="T92" s="146">
        <f t="shared" si="60"/>
        <v>5</v>
      </c>
      <c r="U92" s="146">
        <f t="shared" si="60"/>
        <v>4</v>
      </c>
      <c r="V92" s="146">
        <f t="shared" si="60"/>
        <v>1</v>
      </c>
      <c r="W92" s="146">
        <f t="shared" si="60"/>
        <v>3</v>
      </c>
      <c r="X92" s="146">
        <f t="shared" si="60"/>
        <v>5</v>
      </c>
      <c r="Y92" s="146">
        <f t="shared" si="60"/>
        <v>6</v>
      </c>
      <c r="Z92" s="146">
        <f t="shared" si="60"/>
        <v>3</v>
      </c>
      <c r="AA92" s="46">
        <f t="shared" si="50"/>
        <v>35</v>
      </c>
      <c r="AB92" s="46">
        <f t="shared" si="51"/>
        <v>75</v>
      </c>
      <c r="AC92" s="146">
        <f t="shared" si="52"/>
        <v>35</v>
      </c>
    </row>
    <row r="93" spans="1:29" s="2" customFormat="1" ht="12.75">
      <c r="A93" s="2">
        <f t="shared" si="44"/>
        <v>1</v>
      </c>
      <c r="B93" s="2">
        <f t="shared" si="58"/>
        <v>2</v>
      </c>
      <c r="C93" s="2">
        <f t="shared" si="58"/>
        <v>5</v>
      </c>
      <c r="D93" s="181" t="str">
        <f t="shared" si="58"/>
        <v>Ken Butler</v>
      </c>
      <c r="E93" s="176">
        <f t="shared" si="58"/>
        <v>25.4</v>
      </c>
      <c r="F93" s="2">
        <f t="shared" si="58"/>
        <v>28</v>
      </c>
      <c r="G93" s="2">
        <f t="shared" si="54"/>
        <v>30</v>
      </c>
      <c r="H93" s="2">
        <f t="shared" si="46"/>
        <v>5</v>
      </c>
      <c r="I93" s="2">
        <f t="shared" si="59"/>
        <v>6</v>
      </c>
      <c r="J93" s="2">
        <f t="shared" si="59"/>
        <v>6</v>
      </c>
      <c r="K93" s="2">
        <f t="shared" si="59"/>
        <v>4</v>
      </c>
      <c r="L93" s="2">
        <f t="shared" si="59"/>
        <v>3</v>
      </c>
      <c r="M93" s="2">
        <f t="shared" si="59"/>
        <v>6</v>
      </c>
      <c r="N93" s="2">
        <f t="shared" si="59"/>
        <v>4</v>
      </c>
      <c r="O93" s="2">
        <f t="shared" si="59"/>
        <v>6</v>
      </c>
      <c r="P93" s="2">
        <f t="shared" si="59"/>
        <v>4</v>
      </c>
      <c r="Q93" s="46">
        <f t="shared" si="56"/>
        <v>44</v>
      </c>
      <c r="R93" s="2">
        <f t="shared" si="48"/>
        <v>3</v>
      </c>
      <c r="S93" s="2">
        <f t="shared" si="60"/>
        <v>5</v>
      </c>
      <c r="T93" s="2">
        <f t="shared" si="60"/>
        <v>3</v>
      </c>
      <c r="U93" s="2">
        <f t="shared" si="60"/>
        <v>6</v>
      </c>
      <c r="V93" s="2">
        <f t="shared" si="60"/>
        <v>3</v>
      </c>
      <c r="W93" s="2">
        <f t="shared" si="60"/>
        <v>7</v>
      </c>
      <c r="X93" s="2">
        <f t="shared" si="60"/>
        <v>2</v>
      </c>
      <c r="Y93" s="2">
        <f t="shared" si="60"/>
        <v>5</v>
      </c>
      <c r="Z93" s="2">
        <f t="shared" si="60"/>
        <v>3</v>
      </c>
      <c r="AA93" s="46">
        <f t="shared" si="50"/>
        <v>37</v>
      </c>
      <c r="AB93" s="46">
        <f t="shared" si="51"/>
        <v>81</v>
      </c>
      <c r="AC93" s="2">
        <f t="shared" si="52"/>
        <v>48</v>
      </c>
    </row>
    <row r="94" spans="1:29" ht="12.75">
      <c r="A94" s="16">
        <f t="shared" si="44"/>
        <v>1</v>
      </c>
      <c r="B94" s="16">
        <f t="shared" si="58"/>
        <v>2</v>
      </c>
      <c r="C94" s="16">
        <f t="shared" si="58"/>
        <v>6</v>
      </c>
      <c r="D94" s="182" t="str">
        <f t="shared" si="58"/>
        <v>Keith Paterno</v>
      </c>
      <c r="E94" s="183">
        <f t="shared" si="58"/>
        <v>9.9</v>
      </c>
      <c r="F94" s="16">
        <f t="shared" si="58"/>
        <v>11</v>
      </c>
      <c r="G94" s="16">
        <f t="shared" si="54"/>
        <v>13</v>
      </c>
      <c r="H94" s="16">
        <f t="shared" si="46"/>
        <v>4</v>
      </c>
      <c r="I94" s="16">
        <f t="shared" si="59"/>
        <v>5</v>
      </c>
      <c r="J94" s="16">
        <f t="shared" si="59"/>
        <v>4</v>
      </c>
      <c r="K94" s="16">
        <f t="shared" si="59"/>
        <v>3</v>
      </c>
      <c r="L94" s="16">
        <f t="shared" si="59"/>
        <v>4</v>
      </c>
      <c r="M94" s="16">
        <f t="shared" si="59"/>
        <v>5</v>
      </c>
      <c r="N94" s="16">
        <f t="shared" si="59"/>
        <v>2</v>
      </c>
      <c r="O94" s="16">
        <f t="shared" si="59"/>
        <v>3</v>
      </c>
      <c r="P94" s="16">
        <f t="shared" si="59"/>
        <v>4</v>
      </c>
      <c r="Q94" s="153">
        <f t="shared" si="56"/>
        <v>34</v>
      </c>
      <c r="R94" s="16">
        <f t="shared" si="48"/>
        <v>4</v>
      </c>
      <c r="S94" s="16">
        <f t="shared" si="60"/>
        <v>5</v>
      </c>
      <c r="T94" s="16">
        <f t="shared" si="60"/>
        <v>6</v>
      </c>
      <c r="U94" s="16">
        <f t="shared" si="60"/>
        <v>4</v>
      </c>
      <c r="V94" s="16">
        <f t="shared" si="60"/>
        <v>2</v>
      </c>
      <c r="W94" s="16">
        <f t="shared" si="60"/>
        <v>4</v>
      </c>
      <c r="X94" s="16">
        <f t="shared" si="60"/>
        <v>3</v>
      </c>
      <c r="Y94" s="16">
        <f t="shared" si="60"/>
        <v>4</v>
      </c>
      <c r="Z94" s="16">
        <f t="shared" si="60"/>
        <v>4</v>
      </c>
      <c r="AA94" s="153">
        <f t="shared" si="50"/>
        <v>36</v>
      </c>
      <c r="AB94" s="153">
        <f t="shared" si="51"/>
        <v>70</v>
      </c>
      <c r="AC94" s="16">
        <f t="shared" si="52"/>
        <v>13</v>
      </c>
    </row>
    <row r="95" spans="1:29" s="2" customFormat="1" ht="12.75">
      <c r="A95" s="2">
        <f t="shared" si="44"/>
        <v>1</v>
      </c>
      <c r="B95" s="2">
        <f aca="true" t="shared" si="61" ref="B95:F104">B39</f>
        <v>2</v>
      </c>
      <c r="C95" s="2">
        <f t="shared" si="61"/>
        <v>6</v>
      </c>
      <c r="D95" s="181" t="str">
        <f t="shared" si="61"/>
        <v>Russ Paterno</v>
      </c>
      <c r="E95" s="176">
        <f t="shared" si="61"/>
        <v>12</v>
      </c>
      <c r="F95" s="2">
        <f t="shared" si="61"/>
        <v>13</v>
      </c>
      <c r="G95" s="2">
        <f t="shared" si="54"/>
        <v>15</v>
      </c>
      <c r="H95" s="2">
        <f t="shared" si="46"/>
        <v>3</v>
      </c>
      <c r="I95" s="2">
        <f aca="true" t="shared" si="62" ref="I95:P105">(IF(($G39-I$13)&lt;0,I39,IF(($G39-I$13)&lt;18,I39-1,IF(($G39-I$13)&lt;36,I39-2,I39-3))))</f>
        <v>5</v>
      </c>
      <c r="J95" s="2">
        <f t="shared" si="62"/>
        <v>3</v>
      </c>
      <c r="K95" s="2">
        <f t="shared" si="62"/>
        <v>4</v>
      </c>
      <c r="L95" s="2">
        <f t="shared" si="62"/>
        <v>5</v>
      </c>
      <c r="M95" s="2">
        <f t="shared" si="62"/>
        <v>3</v>
      </c>
      <c r="N95" s="2">
        <f t="shared" si="62"/>
        <v>4</v>
      </c>
      <c r="O95" s="2">
        <f t="shared" si="62"/>
        <v>5</v>
      </c>
      <c r="P95" s="2">
        <f t="shared" si="62"/>
        <v>4</v>
      </c>
      <c r="Q95" s="46">
        <f t="shared" si="56"/>
        <v>36</v>
      </c>
      <c r="R95" s="2">
        <f t="shared" si="48"/>
        <v>5</v>
      </c>
      <c r="S95" s="2">
        <f aca="true" t="shared" si="63" ref="S95:Z105">(IF(($G39-S$13)&lt;0,S39,IF(($G39-S$13)&lt;18,S39-1,IF(($G39-S$13)&lt;36,S39-2,S39-3))))</f>
        <v>5</v>
      </c>
      <c r="T95" s="2">
        <f t="shared" si="63"/>
        <v>6</v>
      </c>
      <c r="U95" s="2">
        <f t="shared" si="63"/>
        <v>4</v>
      </c>
      <c r="V95" s="2">
        <f t="shared" si="63"/>
        <v>4</v>
      </c>
      <c r="W95" s="2">
        <f t="shared" si="63"/>
        <v>5</v>
      </c>
      <c r="X95" s="2">
        <f t="shared" si="63"/>
        <v>3</v>
      </c>
      <c r="Y95" s="2">
        <f t="shared" si="63"/>
        <v>4</v>
      </c>
      <c r="Z95" s="2">
        <f t="shared" si="63"/>
        <v>5</v>
      </c>
      <c r="AA95" s="46">
        <f t="shared" si="50"/>
        <v>41</v>
      </c>
      <c r="AB95" s="46">
        <f t="shared" si="51"/>
        <v>77</v>
      </c>
      <c r="AC95" s="2">
        <f t="shared" si="52"/>
        <v>41</v>
      </c>
    </row>
    <row r="96" spans="1:29" ht="12.75">
      <c r="A96" s="146">
        <f t="shared" si="44"/>
        <v>1</v>
      </c>
      <c r="B96" s="146">
        <f t="shared" si="61"/>
        <v>2</v>
      </c>
      <c r="C96" s="146">
        <f t="shared" si="61"/>
        <v>6</v>
      </c>
      <c r="D96" s="178" t="str">
        <f t="shared" si="61"/>
        <v>James Hull</v>
      </c>
      <c r="E96" s="179">
        <f t="shared" si="61"/>
        <v>25</v>
      </c>
      <c r="F96" s="146">
        <f t="shared" si="61"/>
        <v>27</v>
      </c>
      <c r="G96" s="146">
        <f t="shared" si="54"/>
        <v>29</v>
      </c>
      <c r="H96" s="146">
        <f t="shared" si="46"/>
        <v>3</v>
      </c>
      <c r="I96" s="146">
        <f t="shared" si="62"/>
        <v>6</v>
      </c>
      <c r="J96" s="146">
        <f t="shared" si="62"/>
        <v>3</v>
      </c>
      <c r="K96" s="146">
        <f t="shared" si="62"/>
        <v>3</v>
      </c>
      <c r="L96" s="146">
        <f t="shared" si="62"/>
        <v>4</v>
      </c>
      <c r="M96" s="146">
        <f t="shared" si="62"/>
        <v>5</v>
      </c>
      <c r="N96" s="146">
        <f t="shared" si="62"/>
        <v>4</v>
      </c>
      <c r="O96" s="146">
        <f t="shared" si="62"/>
        <v>5</v>
      </c>
      <c r="P96" s="146">
        <f t="shared" si="62"/>
        <v>4</v>
      </c>
      <c r="Q96" s="46">
        <f t="shared" si="56"/>
        <v>37</v>
      </c>
      <c r="R96" s="146">
        <f t="shared" si="48"/>
        <v>4</v>
      </c>
      <c r="S96" s="146">
        <f t="shared" si="63"/>
        <v>5</v>
      </c>
      <c r="T96" s="146">
        <f t="shared" si="63"/>
        <v>4</v>
      </c>
      <c r="U96" s="146">
        <f t="shared" si="63"/>
        <v>3</v>
      </c>
      <c r="V96" s="146">
        <f t="shared" si="63"/>
        <v>2</v>
      </c>
      <c r="W96" s="146">
        <f t="shared" si="63"/>
        <v>7</v>
      </c>
      <c r="X96" s="146">
        <f t="shared" si="63"/>
        <v>2</v>
      </c>
      <c r="Y96" s="146">
        <f t="shared" si="63"/>
        <v>4</v>
      </c>
      <c r="Z96" s="146">
        <f t="shared" si="63"/>
        <v>4</v>
      </c>
      <c r="AA96" s="46">
        <f t="shared" si="50"/>
        <v>35</v>
      </c>
      <c r="AB96" s="46">
        <f t="shared" si="51"/>
        <v>72</v>
      </c>
      <c r="AC96" s="146">
        <f t="shared" si="52"/>
        <v>21</v>
      </c>
    </row>
    <row r="97" spans="1:29" s="2" customFormat="1" ht="12.75">
      <c r="A97" s="2">
        <f t="shared" si="44"/>
        <v>1</v>
      </c>
      <c r="B97" s="2">
        <f t="shared" si="61"/>
        <v>2</v>
      </c>
      <c r="C97" s="2">
        <f t="shared" si="61"/>
        <v>6</v>
      </c>
      <c r="D97" s="181" t="str">
        <f t="shared" si="61"/>
        <v>Lloyd Terrell</v>
      </c>
      <c r="E97" s="176">
        <f t="shared" si="61"/>
        <v>32.9</v>
      </c>
      <c r="F97" s="2">
        <f t="shared" si="61"/>
        <v>36</v>
      </c>
      <c r="G97" s="2">
        <f t="shared" si="54"/>
        <v>38</v>
      </c>
      <c r="H97" s="2">
        <f t="shared" si="46"/>
        <v>5</v>
      </c>
      <c r="I97" s="2">
        <f t="shared" si="62"/>
        <v>5</v>
      </c>
      <c r="J97" s="2">
        <f t="shared" si="62"/>
        <v>3</v>
      </c>
      <c r="K97" s="2">
        <f t="shared" si="62"/>
        <v>4</v>
      </c>
      <c r="L97" s="2">
        <f t="shared" si="62"/>
        <v>3</v>
      </c>
      <c r="M97" s="2">
        <f t="shared" si="62"/>
        <v>3</v>
      </c>
      <c r="N97" s="2">
        <f t="shared" si="62"/>
        <v>3</v>
      </c>
      <c r="O97" s="2">
        <f t="shared" si="62"/>
        <v>7</v>
      </c>
      <c r="P97" s="2">
        <f t="shared" si="62"/>
        <v>3</v>
      </c>
      <c r="Q97" s="46">
        <f t="shared" si="56"/>
        <v>36</v>
      </c>
      <c r="R97" s="2">
        <f t="shared" si="48"/>
        <v>6</v>
      </c>
      <c r="S97" s="2">
        <f t="shared" si="63"/>
        <v>5</v>
      </c>
      <c r="T97" s="2">
        <f t="shared" si="63"/>
        <v>6</v>
      </c>
      <c r="U97" s="2">
        <f t="shared" si="63"/>
        <v>3</v>
      </c>
      <c r="V97" s="2">
        <f t="shared" si="63"/>
        <v>2</v>
      </c>
      <c r="W97" s="2">
        <f t="shared" si="63"/>
        <v>3</v>
      </c>
      <c r="X97" s="2">
        <f t="shared" si="63"/>
        <v>3</v>
      </c>
      <c r="Y97" s="2">
        <f t="shared" si="63"/>
        <v>3</v>
      </c>
      <c r="Z97" s="2">
        <f t="shared" si="63"/>
        <v>3</v>
      </c>
      <c r="AA97" s="46">
        <f t="shared" si="50"/>
        <v>34</v>
      </c>
      <c r="AB97" s="46">
        <f t="shared" si="51"/>
        <v>70</v>
      </c>
      <c r="AC97" s="2">
        <f t="shared" si="52"/>
        <v>13</v>
      </c>
    </row>
    <row r="98" spans="1:29" s="173" customFormat="1" ht="12.75">
      <c r="A98" s="154">
        <f t="shared" si="44"/>
        <v>1</v>
      </c>
      <c r="B98" s="157">
        <f t="shared" si="61"/>
        <v>4</v>
      </c>
      <c r="C98" s="157">
        <f t="shared" si="61"/>
        <v>7</v>
      </c>
      <c r="D98" s="184" t="str">
        <f t="shared" si="61"/>
        <v>Kim DePhillip</v>
      </c>
      <c r="E98" s="185">
        <f t="shared" si="61"/>
        <v>14.6</v>
      </c>
      <c r="F98" s="157">
        <f t="shared" si="61"/>
        <v>15</v>
      </c>
      <c r="G98" s="157">
        <f t="shared" si="54"/>
        <v>15</v>
      </c>
      <c r="H98" s="154">
        <f>(IF(($G42-H$15)&lt;0,H42,IF(($G42-H$15)&lt;18,H42-1,IF(($G42-H$15)&lt;36,H42-2,H42-3))))</f>
        <v>4</v>
      </c>
      <c r="I98" s="154">
        <f aca="true" t="shared" si="64" ref="I98:Z98">(IF(($G42-I$15)&lt;0,I42,IF(($G42-I$15)&lt;18,I42-1,IF(($G42-I$15)&lt;36,I42-2,I42-3))))</f>
        <v>4</v>
      </c>
      <c r="J98" s="154">
        <f t="shared" si="64"/>
        <v>3</v>
      </c>
      <c r="K98" s="154">
        <f t="shared" si="64"/>
        <v>4</v>
      </c>
      <c r="L98" s="154">
        <f t="shared" si="64"/>
        <v>3</v>
      </c>
      <c r="M98" s="154">
        <f t="shared" si="64"/>
        <v>2</v>
      </c>
      <c r="N98" s="154">
        <f t="shared" si="64"/>
        <v>3</v>
      </c>
      <c r="O98" s="154">
        <f t="shared" si="64"/>
        <v>5</v>
      </c>
      <c r="P98" s="154">
        <f t="shared" si="64"/>
        <v>5</v>
      </c>
      <c r="Q98" s="186">
        <f t="shared" si="56"/>
        <v>33</v>
      </c>
      <c r="R98" s="154">
        <f t="shared" si="64"/>
        <v>4</v>
      </c>
      <c r="S98" s="154">
        <f t="shared" si="64"/>
        <v>4</v>
      </c>
      <c r="T98" s="154">
        <f t="shared" si="64"/>
        <v>5</v>
      </c>
      <c r="U98" s="154">
        <f t="shared" si="64"/>
        <v>7</v>
      </c>
      <c r="V98" s="154">
        <f t="shared" si="64"/>
        <v>4</v>
      </c>
      <c r="W98" s="154">
        <f t="shared" si="64"/>
        <v>3</v>
      </c>
      <c r="X98" s="154">
        <f t="shared" si="64"/>
        <v>1</v>
      </c>
      <c r="Y98" s="154">
        <f t="shared" si="64"/>
        <v>5</v>
      </c>
      <c r="Z98" s="154">
        <f t="shared" si="64"/>
        <v>5</v>
      </c>
      <c r="AA98" s="186">
        <f t="shared" si="50"/>
        <v>38</v>
      </c>
      <c r="AB98" s="186">
        <f t="shared" si="51"/>
        <v>71</v>
      </c>
      <c r="AC98" s="157">
        <f t="shared" si="52"/>
        <v>19</v>
      </c>
    </row>
    <row r="99" spans="1:29" s="2" customFormat="1" ht="12.75">
      <c r="A99" s="2">
        <f t="shared" si="44"/>
        <v>1</v>
      </c>
      <c r="B99" s="2">
        <f t="shared" si="61"/>
        <v>2</v>
      </c>
      <c r="C99" s="2">
        <f t="shared" si="61"/>
        <v>7</v>
      </c>
      <c r="D99" s="181" t="str">
        <f t="shared" si="61"/>
        <v>John DePhillip</v>
      </c>
      <c r="E99" s="176">
        <f t="shared" si="61"/>
        <v>14.5</v>
      </c>
      <c r="F99" s="2">
        <f t="shared" si="61"/>
        <v>16</v>
      </c>
      <c r="G99" s="2">
        <f t="shared" si="54"/>
        <v>18</v>
      </c>
      <c r="H99" s="2">
        <f t="shared" si="46"/>
        <v>4</v>
      </c>
      <c r="I99" s="2">
        <f t="shared" si="62"/>
        <v>5</v>
      </c>
      <c r="J99" s="2">
        <f t="shared" si="62"/>
        <v>4</v>
      </c>
      <c r="K99" s="2">
        <f t="shared" si="62"/>
        <v>4</v>
      </c>
      <c r="L99" s="2">
        <f t="shared" si="62"/>
        <v>3</v>
      </c>
      <c r="M99" s="2">
        <f t="shared" si="62"/>
        <v>4</v>
      </c>
      <c r="N99" s="2">
        <f t="shared" si="62"/>
        <v>3</v>
      </c>
      <c r="O99" s="2">
        <f t="shared" si="62"/>
        <v>5</v>
      </c>
      <c r="P99" s="2">
        <f t="shared" si="62"/>
        <v>4</v>
      </c>
      <c r="Q99" s="46">
        <f t="shared" si="56"/>
        <v>36</v>
      </c>
      <c r="R99" s="2">
        <f t="shared" si="48"/>
        <v>4</v>
      </c>
      <c r="S99" s="2">
        <f t="shared" si="63"/>
        <v>6</v>
      </c>
      <c r="T99" s="2">
        <f t="shared" si="63"/>
        <v>6</v>
      </c>
      <c r="U99" s="2">
        <f t="shared" si="63"/>
        <v>4</v>
      </c>
      <c r="V99" s="2">
        <f t="shared" si="63"/>
        <v>4</v>
      </c>
      <c r="W99" s="2">
        <f t="shared" si="63"/>
        <v>4</v>
      </c>
      <c r="X99" s="2">
        <f t="shared" si="63"/>
        <v>3</v>
      </c>
      <c r="Y99" s="2">
        <f t="shared" si="63"/>
        <v>3</v>
      </c>
      <c r="Z99" s="2">
        <f t="shared" si="63"/>
        <v>4</v>
      </c>
      <c r="AA99" s="46">
        <f t="shared" si="50"/>
        <v>38</v>
      </c>
      <c r="AB99" s="46">
        <f t="shared" si="51"/>
        <v>74</v>
      </c>
      <c r="AC99" s="2">
        <f t="shared" si="52"/>
        <v>31</v>
      </c>
    </row>
    <row r="100" spans="1:29" ht="12.75">
      <c r="A100" s="146">
        <f t="shared" si="44"/>
        <v>1</v>
      </c>
      <c r="B100" s="146">
        <f t="shared" si="61"/>
        <v>2</v>
      </c>
      <c r="C100" s="146">
        <f t="shared" si="61"/>
        <v>7</v>
      </c>
      <c r="D100" s="178" t="str">
        <f t="shared" si="61"/>
        <v>Clive Richmond</v>
      </c>
      <c r="E100" s="179">
        <f t="shared" si="61"/>
        <v>10.2</v>
      </c>
      <c r="F100" s="146">
        <f t="shared" si="61"/>
        <v>11</v>
      </c>
      <c r="G100" s="146">
        <f t="shared" si="54"/>
        <v>13</v>
      </c>
      <c r="H100" s="146">
        <f t="shared" si="46"/>
        <v>3</v>
      </c>
      <c r="I100" s="146">
        <f t="shared" si="62"/>
        <v>4</v>
      </c>
      <c r="J100" s="146">
        <f t="shared" si="62"/>
        <v>4</v>
      </c>
      <c r="K100" s="146">
        <f t="shared" si="62"/>
        <v>4</v>
      </c>
      <c r="L100" s="146">
        <f t="shared" si="62"/>
        <v>3</v>
      </c>
      <c r="M100" s="146">
        <f t="shared" si="62"/>
        <v>4</v>
      </c>
      <c r="N100" s="146">
        <f t="shared" si="62"/>
        <v>4</v>
      </c>
      <c r="O100" s="146">
        <f t="shared" si="62"/>
        <v>3</v>
      </c>
      <c r="P100" s="146">
        <f t="shared" si="62"/>
        <v>3</v>
      </c>
      <c r="Q100" s="46">
        <f t="shared" si="56"/>
        <v>32</v>
      </c>
      <c r="R100" s="146">
        <f t="shared" si="48"/>
        <v>4</v>
      </c>
      <c r="S100" s="146">
        <f t="shared" si="63"/>
        <v>5</v>
      </c>
      <c r="T100" s="146">
        <f t="shared" si="63"/>
        <v>3</v>
      </c>
      <c r="U100" s="146">
        <f t="shared" si="63"/>
        <v>3</v>
      </c>
      <c r="V100" s="146">
        <f t="shared" si="63"/>
        <v>4</v>
      </c>
      <c r="W100" s="146">
        <f t="shared" si="63"/>
        <v>4</v>
      </c>
      <c r="X100" s="146">
        <f t="shared" si="63"/>
        <v>2</v>
      </c>
      <c r="Y100" s="146">
        <f t="shared" si="63"/>
        <v>4</v>
      </c>
      <c r="Z100" s="146">
        <f t="shared" si="63"/>
        <v>4</v>
      </c>
      <c r="AA100" s="46">
        <f t="shared" si="50"/>
        <v>33</v>
      </c>
      <c r="AB100" s="46">
        <f t="shared" si="51"/>
        <v>65</v>
      </c>
      <c r="AC100" s="146">
        <f t="shared" si="52"/>
        <v>3</v>
      </c>
    </row>
    <row r="101" spans="1:29" s="2" customFormat="1" ht="12.75">
      <c r="A101" s="2">
        <f t="shared" si="44"/>
        <v>1</v>
      </c>
      <c r="B101" s="2">
        <f t="shared" si="61"/>
        <v>2</v>
      </c>
      <c r="C101" s="2">
        <f t="shared" si="61"/>
        <v>7</v>
      </c>
      <c r="D101" s="181" t="str">
        <f t="shared" si="61"/>
        <v>Myron Brown</v>
      </c>
      <c r="E101" s="176">
        <f t="shared" si="61"/>
        <v>21.2</v>
      </c>
      <c r="F101" s="2">
        <f t="shared" si="61"/>
        <v>23</v>
      </c>
      <c r="G101" s="2">
        <f t="shared" si="54"/>
        <v>25</v>
      </c>
      <c r="H101" s="2">
        <f t="shared" si="46"/>
        <v>4</v>
      </c>
      <c r="I101" s="2">
        <f t="shared" si="62"/>
        <v>4</v>
      </c>
      <c r="J101" s="2">
        <f t="shared" si="62"/>
        <v>5</v>
      </c>
      <c r="K101" s="2">
        <f t="shared" si="62"/>
        <v>4</v>
      </c>
      <c r="L101" s="2">
        <f t="shared" si="62"/>
        <v>3</v>
      </c>
      <c r="M101" s="2">
        <f t="shared" si="62"/>
        <v>5</v>
      </c>
      <c r="N101" s="2">
        <f t="shared" si="62"/>
        <v>3</v>
      </c>
      <c r="O101" s="2">
        <f t="shared" si="62"/>
        <v>4</v>
      </c>
      <c r="P101" s="2">
        <f t="shared" si="62"/>
        <v>4</v>
      </c>
      <c r="Q101" s="46">
        <f t="shared" si="56"/>
        <v>36</v>
      </c>
      <c r="R101" s="2">
        <f t="shared" si="48"/>
        <v>2</v>
      </c>
      <c r="S101" s="2">
        <f t="shared" si="63"/>
        <v>4</v>
      </c>
      <c r="T101" s="2">
        <f t="shared" si="63"/>
        <v>5</v>
      </c>
      <c r="U101" s="2">
        <f t="shared" si="63"/>
        <v>3</v>
      </c>
      <c r="V101" s="2">
        <f t="shared" si="63"/>
        <v>3</v>
      </c>
      <c r="W101" s="2">
        <f t="shared" si="63"/>
        <v>6</v>
      </c>
      <c r="X101" s="2">
        <f t="shared" si="63"/>
        <v>2</v>
      </c>
      <c r="Y101" s="2">
        <f t="shared" si="63"/>
        <v>4</v>
      </c>
      <c r="Z101" s="2">
        <f t="shared" si="63"/>
        <v>5</v>
      </c>
      <c r="AA101" s="46">
        <f t="shared" si="50"/>
        <v>34</v>
      </c>
      <c r="AB101" s="46">
        <f t="shared" si="51"/>
        <v>70</v>
      </c>
      <c r="AC101" s="2">
        <f t="shared" si="52"/>
        <v>13</v>
      </c>
    </row>
    <row r="102" spans="1:29" s="173" customFormat="1" ht="12.75">
      <c r="A102" s="163">
        <f t="shared" si="44"/>
        <v>2</v>
      </c>
      <c r="B102" s="163">
        <f t="shared" si="61"/>
        <v>4</v>
      </c>
      <c r="C102" s="163">
        <f t="shared" si="61"/>
        <v>8</v>
      </c>
      <c r="D102" s="187" t="str">
        <f t="shared" si="61"/>
        <v>Marian Gowans</v>
      </c>
      <c r="E102" s="188">
        <f t="shared" si="61"/>
        <v>20.9</v>
      </c>
      <c r="F102" s="163">
        <f t="shared" si="61"/>
        <v>21</v>
      </c>
      <c r="G102" s="163">
        <f t="shared" si="54"/>
        <v>22</v>
      </c>
      <c r="H102" s="163">
        <f>(IF(($G46-H$15)&lt;0,H46,IF(($G46-H$15)&lt;18,H46-1,IF(($G46-H$15)&lt;36,H46-2,H46-3))))</f>
        <v>4</v>
      </c>
      <c r="I102" s="163">
        <f aca="true" t="shared" si="65" ref="I102:Z102">(IF(($G46-I$15)&lt;0,I46,IF(($G46-I$15)&lt;18,I46-1,IF(($G46-I$15)&lt;36,I46-2,I46-3))))</f>
        <v>4</v>
      </c>
      <c r="J102" s="163">
        <f t="shared" si="65"/>
        <v>4</v>
      </c>
      <c r="K102" s="163">
        <f t="shared" si="65"/>
        <v>4</v>
      </c>
      <c r="L102" s="163">
        <f t="shared" si="65"/>
        <v>4</v>
      </c>
      <c r="M102" s="163">
        <f t="shared" si="65"/>
        <v>2</v>
      </c>
      <c r="N102" s="163">
        <f t="shared" si="65"/>
        <v>2</v>
      </c>
      <c r="O102" s="163">
        <f t="shared" si="65"/>
        <v>2</v>
      </c>
      <c r="P102" s="163">
        <f t="shared" si="65"/>
        <v>6</v>
      </c>
      <c r="Q102" s="166">
        <f t="shared" si="56"/>
        <v>32</v>
      </c>
      <c r="R102" s="163">
        <f t="shared" si="65"/>
        <v>4</v>
      </c>
      <c r="S102" s="163">
        <f t="shared" si="65"/>
        <v>5</v>
      </c>
      <c r="T102" s="163">
        <f t="shared" si="65"/>
        <v>9</v>
      </c>
      <c r="U102" s="163">
        <f t="shared" si="65"/>
        <v>5</v>
      </c>
      <c r="V102" s="163">
        <f t="shared" si="65"/>
        <v>3</v>
      </c>
      <c r="W102" s="163">
        <f t="shared" si="65"/>
        <v>5</v>
      </c>
      <c r="X102" s="163">
        <f t="shared" si="65"/>
        <v>7</v>
      </c>
      <c r="Y102" s="163">
        <f t="shared" si="65"/>
        <v>6</v>
      </c>
      <c r="Z102" s="163">
        <f t="shared" si="65"/>
        <v>3</v>
      </c>
      <c r="AA102" s="166">
        <f t="shared" si="50"/>
        <v>47</v>
      </c>
      <c r="AB102" s="166">
        <f t="shared" si="51"/>
        <v>79</v>
      </c>
      <c r="AC102" s="163">
        <f t="shared" si="52"/>
        <v>45</v>
      </c>
    </row>
    <row r="103" spans="1:29" s="167" customFormat="1" ht="12.75">
      <c r="A103" s="167">
        <f t="shared" si="44"/>
        <v>2</v>
      </c>
      <c r="B103" s="167">
        <f t="shared" si="61"/>
        <v>4</v>
      </c>
      <c r="C103" s="167">
        <f t="shared" si="61"/>
        <v>8</v>
      </c>
      <c r="D103" s="189" t="str">
        <f t="shared" si="61"/>
        <v>Arlene Saluter</v>
      </c>
      <c r="E103" s="190">
        <f t="shared" si="61"/>
        <v>28.9</v>
      </c>
      <c r="F103" s="167">
        <f t="shared" si="61"/>
        <v>30</v>
      </c>
      <c r="G103" s="167">
        <f t="shared" si="54"/>
        <v>31</v>
      </c>
      <c r="H103" s="170">
        <f>(IF(($G47-H$15)&lt;0,H47,IF(($G47-H$15)&lt;18,H47-1,IF(($G47-H$15)&lt;36,H47-2,H47-3))))</f>
        <v>4</v>
      </c>
      <c r="I103" s="170">
        <f aca="true" t="shared" si="66" ref="I103:Z103">(IF(($G47-I$15)&lt;0,I47,IF(($G47-I$15)&lt;18,I47-1,IF(($G47-I$15)&lt;36,I47-2,I47-3))))</f>
        <v>8</v>
      </c>
      <c r="J103" s="170">
        <f t="shared" si="66"/>
        <v>3</v>
      </c>
      <c r="K103" s="170">
        <f t="shared" si="66"/>
        <v>4</v>
      </c>
      <c r="L103" s="170">
        <f t="shared" si="66"/>
        <v>4</v>
      </c>
      <c r="M103" s="170">
        <f t="shared" si="66"/>
        <v>2</v>
      </c>
      <c r="N103" s="170">
        <f t="shared" si="66"/>
        <v>1</v>
      </c>
      <c r="O103" s="170">
        <f t="shared" si="66"/>
        <v>6</v>
      </c>
      <c r="P103" s="170">
        <f t="shared" si="66"/>
        <v>5</v>
      </c>
      <c r="Q103" s="186">
        <f t="shared" si="56"/>
        <v>37</v>
      </c>
      <c r="R103" s="170">
        <f t="shared" si="66"/>
        <v>3</v>
      </c>
      <c r="S103" s="170">
        <f t="shared" si="66"/>
        <v>8</v>
      </c>
      <c r="T103" s="170">
        <f t="shared" si="66"/>
        <v>5</v>
      </c>
      <c r="U103" s="170">
        <f t="shared" si="66"/>
        <v>7</v>
      </c>
      <c r="V103" s="170">
        <f t="shared" si="66"/>
        <v>4</v>
      </c>
      <c r="W103" s="170">
        <f t="shared" si="66"/>
        <v>3</v>
      </c>
      <c r="X103" s="170">
        <f t="shared" si="66"/>
        <v>2</v>
      </c>
      <c r="Y103" s="170">
        <f t="shared" si="66"/>
        <v>7</v>
      </c>
      <c r="Z103" s="170">
        <f t="shared" si="66"/>
        <v>5</v>
      </c>
      <c r="AA103" s="158">
        <f t="shared" si="50"/>
        <v>44</v>
      </c>
      <c r="AB103" s="158">
        <f t="shared" si="51"/>
        <v>81</v>
      </c>
      <c r="AC103" s="167">
        <f t="shared" si="52"/>
        <v>48</v>
      </c>
    </row>
    <row r="104" spans="1:29" s="173" customFormat="1" ht="12.75">
      <c r="A104" s="154">
        <f t="shared" si="44"/>
        <v>2</v>
      </c>
      <c r="B104" s="154">
        <f t="shared" si="61"/>
        <v>4</v>
      </c>
      <c r="C104" s="154">
        <f t="shared" si="61"/>
        <v>8</v>
      </c>
      <c r="D104" s="191" t="str">
        <f t="shared" si="61"/>
        <v>Susan Keehan</v>
      </c>
      <c r="E104" s="192">
        <f t="shared" si="61"/>
        <v>35.7</v>
      </c>
      <c r="F104" s="154">
        <f t="shared" si="61"/>
        <v>37</v>
      </c>
      <c r="G104" s="154">
        <f t="shared" si="54"/>
        <v>38</v>
      </c>
      <c r="H104" s="154">
        <f>(IF(($G48-H$15)&lt;0,H48,IF(($G48-H$15)&lt;18,H48-1,IF(($G48-H$15)&lt;36,H48-2,H48-3))))</f>
        <v>4</v>
      </c>
      <c r="I104" s="154">
        <f aca="true" t="shared" si="67" ref="I104:Z104">(IF(($G48-I$15)&lt;0,I48,IF(($G48-I$15)&lt;18,I48-1,IF(($G48-I$15)&lt;36,I48-2,I48-3))))</f>
        <v>4</v>
      </c>
      <c r="J104" s="154">
        <f t="shared" si="67"/>
        <v>5</v>
      </c>
      <c r="K104" s="154">
        <f t="shared" si="67"/>
        <v>5</v>
      </c>
      <c r="L104" s="154">
        <f t="shared" si="67"/>
        <v>4</v>
      </c>
      <c r="M104" s="154">
        <f t="shared" si="67"/>
        <v>4</v>
      </c>
      <c r="N104" s="154">
        <f t="shared" si="67"/>
        <v>3</v>
      </c>
      <c r="O104" s="154">
        <f t="shared" si="67"/>
        <v>4</v>
      </c>
      <c r="P104" s="154">
        <f t="shared" si="67"/>
        <v>5</v>
      </c>
      <c r="Q104" s="158">
        <f t="shared" si="56"/>
        <v>38</v>
      </c>
      <c r="R104" s="154">
        <f t="shared" si="67"/>
        <v>3</v>
      </c>
      <c r="S104" s="154">
        <f t="shared" si="67"/>
        <v>7</v>
      </c>
      <c r="T104" s="154">
        <f t="shared" si="67"/>
        <v>6</v>
      </c>
      <c r="U104" s="154">
        <f t="shared" si="67"/>
        <v>5</v>
      </c>
      <c r="V104" s="154">
        <f t="shared" si="67"/>
        <v>2</v>
      </c>
      <c r="W104" s="154">
        <f t="shared" si="67"/>
        <v>5</v>
      </c>
      <c r="X104" s="154">
        <f t="shared" si="67"/>
        <v>1</v>
      </c>
      <c r="Y104" s="154">
        <f t="shared" si="67"/>
        <v>8</v>
      </c>
      <c r="Z104" s="154">
        <f t="shared" si="67"/>
        <v>5</v>
      </c>
      <c r="AA104" s="158">
        <f t="shared" si="50"/>
        <v>42</v>
      </c>
      <c r="AB104" s="158">
        <f t="shared" si="51"/>
        <v>80</v>
      </c>
      <c r="AC104" s="154">
        <f t="shared" si="52"/>
        <v>46</v>
      </c>
    </row>
    <row r="105" spans="1:29" s="2" customFormat="1" ht="12.75">
      <c r="A105" s="2">
        <f t="shared" si="44"/>
        <v>2</v>
      </c>
      <c r="B105" s="2">
        <f aca="true" t="shared" si="68" ref="B105:F115">B49</f>
        <v>3</v>
      </c>
      <c r="C105" s="2">
        <f t="shared" si="68"/>
        <v>8</v>
      </c>
      <c r="D105" s="181" t="str">
        <f t="shared" si="68"/>
        <v>Jerry Canty</v>
      </c>
      <c r="E105" s="176">
        <f t="shared" si="68"/>
        <v>28.5</v>
      </c>
      <c r="F105" s="2">
        <f t="shared" si="68"/>
        <v>29</v>
      </c>
      <c r="G105" s="2">
        <f t="shared" si="54"/>
        <v>29</v>
      </c>
      <c r="H105" s="2">
        <f t="shared" si="46"/>
        <v>3</v>
      </c>
      <c r="I105" s="2">
        <f t="shared" si="62"/>
        <v>3</v>
      </c>
      <c r="J105" s="2">
        <f t="shared" si="62"/>
        <v>3</v>
      </c>
      <c r="K105" s="2">
        <f t="shared" si="62"/>
        <v>4</v>
      </c>
      <c r="L105" s="2">
        <f t="shared" si="62"/>
        <v>3</v>
      </c>
      <c r="M105" s="2">
        <f t="shared" si="62"/>
        <v>4</v>
      </c>
      <c r="N105" s="2">
        <f t="shared" si="62"/>
        <v>3</v>
      </c>
      <c r="O105" s="2">
        <f t="shared" si="62"/>
        <v>5</v>
      </c>
      <c r="P105" s="2">
        <f t="shared" si="62"/>
        <v>4</v>
      </c>
      <c r="Q105" s="46">
        <f t="shared" si="56"/>
        <v>32</v>
      </c>
      <c r="R105" s="2">
        <f t="shared" si="48"/>
        <v>4</v>
      </c>
      <c r="S105" s="2">
        <f t="shared" si="63"/>
        <v>5</v>
      </c>
      <c r="T105" s="2">
        <f t="shared" si="63"/>
        <v>4</v>
      </c>
      <c r="U105" s="2">
        <f t="shared" si="63"/>
        <v>6</v>
      </c>
      <c r="V105" s="2">
        <f t="shared" si="63"/>
        <v>2</v>
      </c>
      <c r="W105" s="2">
        <f t="shared" si="63"/>
        <v>6</v>
      </c>
      <c r="X105" s="2">
        <f t="shared" si="63"/>
        <v>2</v>
      </c>
      <c r="Y105" s="2">
        <f t="shared" si="63"/>
        <v>5</v>
      </c>
      <c r="Z105" s="2">
        <f t="shared" si="63"/>
        <v>6</v>
      </c>
      <c r="AA105" s="46">
        <f t="shared" si="50"/>
        <v>40</v>
      </c>
      <c r="AB105" s="46">
        <f t="shared" si="51"/>
        <v>72</v>
      </c>
      <c r="AC105" s="2">
        <f t="shared" si="52"/>
        <v>21</v>
      </c>
    </row>
    <row r="106" spans="1:29" s="173" customFormat="1" ht="12.75">
      <c r="A106" s="154">
        <f aca="true" t="shared" si="69" ref="A106:A117">A50</f>
        <v>2</v>
      </c>
      <c r="B106" s="154">
        <f t="shared" si="68"/>
        <v>4</v>
      </c>
      <c r="C106" s="154">
        <f t="shared" si="68"/>
        <v>9</v>
      </c>
      <c r="D106" s="191" t="str">
        <f t="shared" si="68"/>
        <v>Cathy Ayoob</v>
      </c>
      <c r="E106" s="192">
        <f t="shared" si="68"/>
        <v>14.6</v>
      </c>
      <c r="F106" s="154">
        <f t="shared" si="68"/>
        <v>15</v>
      </c>
      <c r="G106" s="154">
        <f t="shared" si="54"/>
        <v>16</v>
      </c>
      <c r="H106" s="154">
        <f aca="true" t="shared" si="70" ref="H106:P109">(IF(($G50-H$15)&lt;0,H50,IF(($G50-H$15)&lt;18,H50-1,IF(($G50-H$15)&lt;36,H50-2,H50-3))))</f>
        <v>4</v>
      </c>
      <c r="I106" s="154">
        <f t="shared" si="70"/>
        <v>4</v>
      </c>
      <c r="J106" s="154">
        <f t="shared" si="70"/>
        <v>4</v>
      </c>
      <c r="K106" s="154">
        <f t="shared" si="70"/>
        <v>3</v>
      </c>
      <c r="L106" s="154">
        <f t="shared" si="70"/>
        <v>4</v>
      </c>
      <c r="M106" s="154">
        <f t="shared" si="70"/>
        <v>3</v>
      </c>
      <c r="N106" s="154">
        <f t="shared" si="70"/>
        <v>3</v>
      </c>
      <c r="O106" s="154">
        <f t="shared" si="70"/>
        <v>5</v>
      </c>
      <c r="P106" s="154">
        <f t="shared" si="70"/>
        <v>4</v>
      </c>
      <c r="Q106" s="158">
        <f t="shared" si="56"/>
        <v>34</v>
      </c>
      <c r="R106" s="154">
        <f aca="true" t="shared" si="71" ref="R106:Z109">(IF(($G50-R$15)&lt;0,R50,IF(($G50-R$15)&lt;18,R50-1,IF(($G50-R$15)&lt;36,R50-2,R50-3))))</f>
        <v>3</v>
      </c>
      <c r="S106" s="154">
        <f t="shared" si="71"/>
        <v>5</v>
      </c>
      <c r="T106" s="154">
        <f t="shared" si="71"/>
        <v>4</v>
      </c>
      <c r="U106" s="154">
        <f t="shared" si="71"/>
        <v>5</v>
      </c>
      <c r="V106" s="154">
        <f t="shared" si="71"/>
        <v>3</v>
      </c>
      <c r="W106" s="154">
        <f t="shared" si="71"/>
        <v>3</v>
      </c>
      <c r="X106" s="154">
        <f t="shared" si="71"/>
        <v>3</v>
      </c>
      <c r="Y106" s="154">
        <f t="shared" si="71"/>
        <v>5</v>
      </c>
      <c r="Z106" s="154">
        <f t="shared" si="71"/>
        <v>5</v>
      </c>
      <c r="AA106" s="158">
        <f aca="true" t="shared" si="72" ref="AA106:AA124">SUM(R106:Z106)</f>
        <v>36</v>
      </c>
      <c r="AB106" s="158">
        <f aca="true" t="shared" si="73" ref="AB106:AB124">Q106+AA106</f>
        <v>70</v>
      </c>
      <c r="AC106" s="154">
        <f aca="true" t="shared" si="74" ref="AC106:AC125">RANK(AB106,$AB$74:$AB$125,1)</f>
        <v>13</v>
      </c>
    </row>
    <row r="107" spans="1:29" s="167" customFormat="1" ht="12.75">
      <c r="A107" s="167">
        <f t="shared" si="69"/>
        <v>2</v>
      </c>
      <c r="B107" s="167">
        <f t="shared" si="68"/>
        <v>4</v>
      </c>
      <c r="C107" s="167">
        <f t="shared" si="68"/>
        <v>9</v>
      </c>
      <c r="D107" s="189" t="str">
        <f t="shared" si="68"/>
        <v>Lorraine Dommel</v>
      </c>
      <c r="E107" s="190">
        <f t="shared" si="68"/>
        <v>22.8</v>
      </c>
      <c r="F107" s="167">
        <f t="shared" si="68"/>
        <v>23</v>
      </c>
      <c r="G107" s="167">
        <f aca="true" t="shared" si="75" ref="G107:G125">G51</f>
        <v>24</v>
      </c>
      <c r="H107" s="170">
        <f>(IF(($G51-H$15)&lt;0,H51,IF(($G51-H$15)&lt;18,H51-1,IF(($G51-H$15)&lt;36,H51-2,H51-3))))</f>
        <v>5</v>
      </c>
      <c r="I107" s="170">
        <f t="shared" si="70"/>
        <v>6</v>
      </c>
      <c r="J107" s="170">
        <f t="shared" si="70"/>
        <v>5</v>
      </c>
      <c r="K107" s="170">
        <f t="shared" si="70"/>
        <v>4</v>
      </c>
      <c r="L107" s="170">
        <f t="shared" si="70"/>
        <v>3</v>
      </c>
      <c r="M107" s="170">
        <f t="shared" si="70"/>
        <v>3</v>
      </c>
      <c r="N107" s="170">
        <f t="shared" si="70"/>
        <v>3</v>
      </c>
      <c r="O107" s="170">
        <f t="shared" si="70"/>
        <v>6</v>
      </c>
      <c r="P107" s="170">
        <f t="shared" si="70"/>
        <v>3</v>
      </c>
      <c r="Q107" s="158">
        <f t="shared" si="56"/>
        <v>38</v>
      </c>
      <c r="R107" s="170">
        <f t="shared" si="71"/>
        <v>4</v>
      </c>
      <c r="S107" s="170">
        <f t="shared" si="71"/>
        <v>4</v>
      </c>
      <c r="T107" s="170">
        <f t="shared" si="71"/>
        <v>3</v>
      </c>
      <c r="U107" s="170">
        <f t="shared" si="71"/>
        <v>3</v>
      </c>
      <c r="V107" s="170">
        <f t="shared" si="71"/>
        <v>1</v>
      </c>
      <c r="W107" s="170">
        <f t="shared" si="71"/>
        <v>4</v>
      </c>
      <c r="X107" s="170">
        <f t="shared" si="71"/>
        <v>3</v>
      </c>
      <c r="Y107" s="170">
        <f t="shared" si="71"/>
        <v>5</v>
      </c>
      <c r="Z107" s="170">
        <f t="shared" si="71"/>
        <v>5</v>
      </c>
      <c r="AA107" s="158">
        <f t="shared" si="72"/>
        <v>32</v>
      </c>
      <c r="AB107" s="158">
        <f t="shared" si="73"/>
        <v>70</v>
      </c>
      <c r="AC107" s="167">
        <f t="shared" si="74"/>
        <v>13</v>
      </c>
    </row>
    <row r="108" spans="1:29" s="173" customFormat="1" ht="12.75">
      <c r="A108" s="154">
        <f t="shared" si="69"/>
        <v>2</v>
      </c>
      <c r="B108" s="154">
        <f t="shared" si="68"/>
        <v>4</v>
      </c>
      <c r="C108" s="154">
        <f t="shared" si="68"/>
        <v>9</v>
      </c>
      <c r="D108" s="191" t="str">
        <f t="shared" si="68"/>
        <v>Monica Deckers</v>
      </c>
      <c r="E108" s="192">
        <f t="shared" si="68"/>
        <v>20.8</v>
      </c>
      <c r="F108" s="154">
        <f t="shared" si="68"/>
        <v>21</v>
      </c>
      <c r="G108" s="154">
        <f t="shared" si="75"/>
        <v>22</v>
      </c>
      <c r="H108" s="154">
        <f>(IF(($G52-H$15)&lt;0,H52,IF(($G52-H$15)&lt;18,H52-1,IF(($G52-H$15)&lt;36,H52-2,H52-3))))</f>
        <v>4</v>
      </c>
      <c r="I108" s="154">
        <f t="shared" si="70"/>
        <v>5</v>
      </c>
      <c r="J108" s="154">
        <f t="shared" si="70"/>
        <v>6</v>
      </c>
      <c r="K108" s="154">
        <f t="shared" si="70"/>
        <v>5</v>
      </c>
      <c r="L108" s="154">
        <f t="shared" si="70"/>
        <v>3</v>
      </c>
      <c r="M108" s="154">
        <f t="shared" si="70"/>
        <v>3</v>
      </c>
      <c r="N108" s="154">
        <f t="shared" si="70"/>
        <v>4</v>
      </c>
      <c r="O108" s="154">
        <f t="shared" si="70"/>
        <v>6</v>
      </c>
      <c r="P108" s="154">
        <f t="shared" si="70"/>
        <v>4</v>
      </c>
      <c r="Q108" s="158">
        <f t="shared" si="56"/>
        <v>40</v>
      </c>
      <c r="R108" s="154">
        <f t="shared" si="71"/>
        <v>7</v>
      </c>
      <c r="S108" s="154">
        <f t="shared" si="71"/>
        <v>4</v>
      </c>
      <c r="T108" s="154">
        <f t="shared" si="71"/>
        <v>5</v>
      </c>
      <c r="U108" s="154">
        <f t="shared" si="71"/>
        <v>4</v>
      </c>
      <c r="V108" s="154">
        <f t="shared" si="71"/>
        <v>4</v>
      </c>
      <c r="W108" s="154">
        <f t="shared" si="71"/>
        <v>5</v>
      </c>
      <c r="X108" s="154">
        <f t="shared" si="71"/>
        <v>2</v>
      </c>
      <c r="Y108" s="154">
        <f t="shared" si="71"/>
        <v>7</v>
      </c>
      <c r="Z108" s="154">
        <f t="shared" si="71"/>
        <v>4</v>
      </c>
      <c r="AA108" s="158">
        <f t="shared" si="72"/>
        <v>42</v>
      </c>
      <c r="AB108" s="158">
        <f t="shared" si="73"/>
        <v>82</v>
      </c>
      <c r="AC108" s="154">
        <f t="shared" si="74"/>
        <v>51</v>
      </c>
    </row>
    <row r="109" spans="1:29" s="167" customFormat="1" ht="12.75">
      <c r="A109" s="167">
        <f t="shared" si="69"/>
        <v>2</v>
      </c>
      <c r="B109" s="167">
        <f t="shared" si="68"/>
        <v>4</v>
      </c>
      <c r="C109" s="167">
        <f t="shared" si="68"/>
        <v>9</v>
      </c>
      <c r="D109" s="189" t="str">
        <f t="shared" si="68"/>
        <v>Maureen Lynch</v>
      </c>
      <c r="E109" s="190">
        <f t="shared" si="68"/>
        <v>27.8</v>
      </c>
      <c r="F109" s="167">
        <f t="shared" si="68"/>
        <v>29</v>
      </c>
      <c r="G109" s="167">
        <f t="shared" si="75"/>
        <v>30</v>
      </c>
      <c r="H109" s="170">
        <f>(IF(($G53-H$15)&lt;0,H53,IF(($G53-H$15)&lt;18,H53-1,IF(($G53-H$15)&lt;36,H53-2,H53-3))))</f>
        <v>4</v>
      </c>
      <c r="I109" s="170">
        <f t="shared" si="70"/>
        <v>6</v>
      </c>
      <c r="J109" s="170">
        <f t="shared" si="70"/>
        <v>4</v>
      </c>
      <c r="K109" s="170">
        <f t="shared" si="70"/>
        <v>5</v>
      </c>
      <c r="L109" s="170">
        <f t="shared" si="70"/>
        <v>3</v>
      </c>
      <c r="M109" s="170">
        <f t="shared" si="70"/>
        <v>4</v>
      </c>
      <c r="N109" s="170">
        <f t="shared" si="70"/>
        <v>4</v>
      </c>
      <c r="O109" s="170">
        <f t="shared" si="70"/>
        <v>5</v>
      </c>
      <c r="P109" s="170">
        <f t="shared" si="70"/>
        <v>6</v>
      </c>
      <c r="Q109" s="158">
        <f t="shared" si="56"/>
        <v>41</v>
      </c>
      <c r="R109" s="170">
        <f t="shared" si="71"/>
        <v>3</v>
      </c>
      <c r="S109" s="170">
        <f t="shared" si="71"/>
        <v>6</v>
      </c>
      <c r="T109" s="170">
        <f t="shared" si="71"/>
        <v>2</v>
      </c>
      <c r="U109" s="170">
        <f t="shared" si="71"/>
        <v>4</v>
      </c>
      <c r="V109" s="170">
        <f t="shared" si="71"/>
        <v>1</v>
      </c>
      <c r="W109" s="170">
        <f t="shared" si="71"/>
        <v>6</v>
      </c>
      <c r="X109" s="170">
        <f t="shared" si="71"/>
        <v>1</v>
      </c>
      <c r="Y109" s="170">
        <f t="shared" si="71"/>
        <v>6</v>
      </c>
      <c r="Z109" s="170">
        <f t="shared" si="71"/>
        <v>4</v>
      </c>
      <c r="AA109" s="158">
        <f t="shared" si="72"/>
        <v>33</v>
      </c>
      <c r="AB109" s="158">
        <f t="shared" si="73"/>
        <v>74</v>
      </c>
      <c r="AC109" s="167">
        <f t="shared" si="74"/>
        <v>31</v>
      </c>
    </row>
    <row r="110" spans="1:29" s="159" customFormat="1" ht="12.75">
      <c r="A110" s="160">
        <f t="shared" si="69"/>
        <v>2</v>
      </c>
      <c r="B110" s="160">
        <f t="shared" si="68"/>
        <v>2</v>
      </c>
      <c r="C110" s="160">
        <f t="shared" si="68"/>
        <v>10</v>
      </c>
      <c r="D110" s="178" t="str">
        <f t="shared" si="68"/>
        <v>Jeff Seibert</v>
      </c>
      <c r="E110" s="193">
        <f t="shared" si="68"/>
        <v>26.7</v>
      </c>
      <c r="F110" s="160">
        <f t="shared" si="68"/>
        <v>29</v>
      </c>
      <c r="G110" s="160">
        <f t="shared" si="75"/>
        <v>32</v>
      </c>
      <c r="H110" s="16">
        <f aca="true" t="shared" si="76" ref="H110:P112">(IF(($G54-H$13)&lt;0,H54,IF(($G54-H$13)&lt;18,H54-1,IF(($G54-H$13)&lt;36,H54-2,H54-3))))</f>
        <v>3</v>
      </c>
      <c r="I110" s="16">
        <f t="shared" si="76"/>
        <v>5</v>
      </c>
      <c r="J110" s="16">
        <f t="shared" si="76"/>
        <v>5</v>
      </c>
      <c r="K110" s="16">
        <f t="shared" si="76"/>
        <v>3</v>
      </c>
      <c r="L110" s="16">
        <f t="shared" si="76"/>
        <v>3</v>
      </c>
      <c r="M110" s="16">
        <f t="shared" si="76"/>
        <v>5</v>
      </c>
      <c r="N110" s="16">
        <f t="shared" si="76"/>
        <v>3</v>
      </c>
      <c r="O110" s="16">
        <f t="shared" si="76"/>
        <v>4</v>
      </c>
      <c r="P110" s="16">
        <f t="shared" si="76"/>
        <v>3</v>
      </c>
      <c r="Q110" s="46">
        <f aca="true" t="shared" si="77" ref="Q110:Q115">SUM(H110:P110)</f>
        <v>34</v>
      </c>
      <c r="R110" s="16">
        <f aca="true" t="shared" si="78" ref="R110:Z112">(IF(($G54-R$13)&lt;0,R54,IF(($G54-R$13)&lt;18,R54-1,IF(($G54-R$13)&lt;36,R54-2,R54-3))))</f>
        <v>3</v>
      </c>
      <c r="S110" s="16">
        <f t="shared" si="78"/>
        <v>3</v>
      </c>
      <c r="T110" s="16">
        <f t="shared" si="78"/>
        <v>3</v>
      </c>
      <c r="U110" s="16">
        <f t="shared" si="78"/>
        <v>3</v>
      </c>
      <c r="V110" s="16">
        <f t="shared" si="78"/>
        <v>3</v>
      </c>
      <c r="W110" s="16">
        <f t="shared" si="78"/>
        <v>6</v>
      </c>
      <c r="X110" s="16">
        <f t="shared" si="78"/>
        <v>1</v>
      </c>
      <c r="Y110" s="16">
        <f t="shared" si="78"/>
        <v>3</v>
      </c>
      <c r="Z110" s="16">
        <f t="shared" si="78"/>
        <v>5</v>
      </c>
      <c r="AA110" s="46">
        <f aca="true" t="shared" si="79" ref="AA110:AA115">SUM(R110:Z110)</f>
        <v>30</v>
      </c>
      <c r="AB110" s="46">
        <f aca="true" t="shared" si="80" ref="AB110:AB115">Q110+AA110</f>
        <v>64</v>
      </c>
      <c r="AC110" s="160">
        <f t="shared" si="74"/>
        <v>1</v>
      </c>
    </row>
    <row r="111" spans="1:29" s="2" customFormat="1" ht="12.75">
      <c r="A111" s="2">
        <f t="shared" si="69"/>
        <v>2</v>
      </c>
      <c r="B111" s="2">
        <f t="shared" si="68"/>
        <v>2</v>
      </c>
      <c r="C111" s="2">
        <f t="shared" si="68"/>
        <v>10</v>
      </c>
      <c r="D111" s="181" t="str">
        <f t="shared" si="68"/>
        <v>Phil Bettwy</v>
      </c>
      <c r="E111" s="176">
        <f t="shared" si="68"/>
        <v>26</v>
      </c>
      <c r="F111" s="2">
        <f t="shared" si="68"/>
        <v>29</v>
      </c>
      <c r="G111" s="2">
        <f t="shared" si="75"/>
        <v>32</v>
      </c>
      <c r="H111" s="2">
        <f aca="true" t="shared" si="81" ref="H111:P111">(IF(($G55-H$13)&lt;0,H55,IF(($G55-H$13)&lt;18,H55-1,IF(($G55-H$13)&lt;36,H55-2,H55-3))))</f>
        <v>3</v>
      </c>
      <c r="I111" s="2">
        <f t="shared" si="81"/>
        <v>5</v>
      </c>
      <c r="J111" s="2">
        <f t="shared" si="81"/>
        <v>3</v>
      </c>
      <c r="K111" s="2">
        <f t="shared" si="81"/>
        <v>3</v>
      </c>
      <c r="L111" s="2">
        <f t="shared" si="81"/>
        <v>4</v>
      </c>
      <c r="M111" s="2">
        <f t="shared" si="81"/>
        <v>5</v>
      </c>
      <c r="N111" s="2">
        <f t="shared" si="81"/>
        <v>4</v>
      </c>
      <c r="O111" s="2">
        <f t="shared" si="81"/>
        <v>5</v>
      </c>
      <c r="P111" s="2">
        <f t="shared" si="81"/>
        <v>5</v>
      </c>
      <c r="Q111" s="46">
        <f t="shared" si="77"/>
        <v>37</v>
      </c>
      <c r="R111" s="2">
        <f aca="true" t="shared" si="82" ref="R111:Z111">(IF(($G55-R$13)&lt;0,R55,IF(($G55-R$13)&lt;18,R55-1,IF(($G55-R$13)&lt;36,R55-2,R55-3))))</f>
        <v>5</v>
      </c>
      <c r="S111" s="2">
        <f t="shared" si="82"/>
        <v>5</v>
      </c>
      <c r="T111" s="2">
        <f t="shared" si="82"/>
        <v>3</v>
      </c>
      <c r="U111" s="2">
        <f t="shared" si="82"/>
        <v>5</v>
      </c>
      <c r="V111" s="2">
        <f t="shared" si="82"/>
        <v>1</v>
      </c>
      <c r="W111" s="2">
        <f t="shared" si="82"/>
        <v>4</v>
      </c>
      <c r="X111" s="2">
        <f t="shared" si="82"/>
        <v>1</v>
      </c>
      <c r="Y111" s="2">
        <f t="shared" si="82"/>
        <v>3</v>
      </c>
      <c r="Z111" s="2">
        <f t="shared" si="82"/>
        <v>3</v>
      </c>
      <c r="AA111" s="46">
        <f t="shared" si="79"/>
        <v>30</v>
      </c>
      <c r="AB111" s="46">
        <f t="shared" si="80"/>
        <v>67</v>
      </c>
      <c r="AC111" s="2">
        <f t="shared" si="74"/>
        <v>7</v>
      </c>
    </row>
    <row r="112" spans="1:29" s="159" customFormat="1" ht="12.75">
      <c r="A112" s="160">
        <f t="shared" si="69"/>
        <v>2</v>
      </c>
      <c r="B112" s="160">
        <f t="shared" si="68"/>
        <v>2</v>
      </c>
      <c r="C112" s="160">
        <f t="shared" si="68"/>
        <v>10</v>
      </c>
      <c r="D112" s="178" t="str">
        <f t="shared" si="68"/>
        <v>Geider Chen</v>
      </c>
      <c r="E112" s="193">
        <f t="shared" si="68"/>
        <v>15.9</v>
      </c>
      <c r="F112" s="160">
        <f t="shared" si="68"/>
        <v>17</v>
      </c>
      <c r="G112" s="160">
        <f t="shared" si="75"/>
        <v>20</v>
      </c>
      <c r="H112" s="16">
        <f t="shared" si="76"/>
        <v>3</v>
      </c>
      <c r="I112" s="16">
        <f t="shared" si="76"/>
        <v>4</v>
      </c>
      <c r="J112" s="16">
        <f t="shared" si="76"/>
        <v>5</v>
      </c>
      <c r="K112" s="16">
        <f t="shared" si="76"/>
        <v>4</v>
      </c>
      <c r="L112" s="16">
        <f t="shared" si="76"/>
        <v>2</v>
      </c>
      <c r="M112" s="16">
        <f t="shared" si="76"/>
        <v>4</v>
      </c>
      <c r="N112" s="16">
        <f t="shared" si="76"/>
        <v>2</v>
      </c>
      <c r="O112" s="16">
        <f t="shared" si="76"/>
        <v>4</v>
      </c>
      <c r="P112" s="16">
        <f t="shared" si="76"/>
        <v>6</v>
      </c>
      <c r="Q112" s="46">
        <f t="shared" si="77"/>
        <v>34</v>
      </c>
      <c r="R112" s="16">
        <f t="shared" si="78"/>
        <v>6</v>
      </c>
      <c r="S112" s="16">
        <f t="shared" si="78"/>
        <v>4</v>
      </c>
      <c r="T112" s="16">
        <f t="shared" si="78"/>
        <v>3</v>
      </c>
      <c r="U112" s="16">
        <f t="shared" si="78"/>
        <v>2</v>
      </c>
      <c r="V112" s="16">
        <f t="shared" si="78"/>
        <v>3</v>
      </c>
      <c r="W112" s="16">
        <f t="shared" si="78"/>
        <v>4</v>
      </c>
      <c r="X112" s="16">
        <f t="shared" si="78"/>
        <v>5</v>
      </c>
      <c r="Y112" s="16">
        <f t="shared" si="78"/>
        <v>5</v>
      </c>
      <c r="Z112" s="16">
        <f t="shared" si="78"/>
        <v>4</v>
      </c>
      <c r="AA112" s="46">
        <f t="shared" si="79"/>
        <v>36</v>
      </c>
      <c r="AB112" s="46">
        <f t="shared" si="80"/>
        <v>70</v>
      </c>
      <c r="AC112" s="160">
        <f t="shared" si="74"/>
        <v>13</v>
      </c>
    </row>
    <row r="113" spans="1:29" s="171" customFormat="1" ht="12.75">
      <c r="A113" s="171">
        <f t="shared" si="69"/>
        <v>2</v>
      </c>
      <c r="B113" s="171">
        <f t="shared" si="68"/>
        <v>2</v>
      </c>
      <c r="C113" s="171">
        <f t="shared" si="68"/>
        <v>10</v>
      </c>
      <c r="D113" s="181" t="str">
        <f t="shared" si="68"/>
        <v>David Lavezza</v>
      </c>
      <c r="E113" s="194">
        <f t="shared" si="68"/>
        <v>12</v>
      </c>
      <c r="F113" s="171">
        <f t="shared" si="68"/>
        <v>13</v>
      </c>
      <c r="G113" s="171">
        <f t="shared" si="75"/>
        <v>16</v>
      </c>
      <c r="H113" s="2">
        <f aca="true" t="shared" si="83" ref="H113:P113">(IF(($G57-H$13)&lt;0,H57,IF(($G57-H$13)&lt;18,H57-1,IF(($G57-H$13)&lt;36,H57-2,H57-3))))</f>
        <v>4</v>
      </c>
      <c r="I113" s="2">
        <f t="shared" si="83"/>
        <v>6</v>
      </c>
      <c r="J113" s="2">
        <f t="shared" si="83"/>
        <v>3</v>
      </c>
      <c r="K113" s="2">
        <f t="shared" si="83"/>
        <v>4</v>
      </c>
      <c r="L113" s="2">
        <f t="shared" si="83"/>
        <v>4</v>
      </c>
      <c r="M113" s="2">
        <f t="shared" si="83"/>
        <v>3</v>
      </c>
      <c r="N113" s="2">
        <f t="shared" si="83"/>
        <v>3</v>
      </c>
      <c r="O113" s="2">
        <f t="shared" si="83"/>
        <v>4</v>
      </c>
      <c r="P113" s="2">
        <f t="shared" si="83"/>
        <v>6</v>
      </c>
      <c r="Q113" s="46">
        <f t="shared" si="77"/>
        <v>37</v>
      </c>
      <c r="R113" s="2">
        <f aca="true" t="shared" si="84" ref="R113:Z113">(IF(($G57-R$13)&lt;0,R57,IF(($G57-R$13)&lt;18,R57-1,IF(($G57-R$13)&lt;36,R57-2,R57-3))))</f>
        <v>5</v>
      </c>
      <c r="S113" s="2">
        <f t="shared" si="84"/>
        <v>4</v>
      </c>
      <c r="T113" s="2">
        <f t="shared" si="84"/>
        <v>4</v>
      </c>
      <c r="U113" s="2">
        <f t="shared" si="84"/>
        <v>3</v>
      </c>
      <c r="V113" s="2">
        <f t="shared" si="84"/>
        <v>4</v>
      </c>
      <c r="W113" s="2">
        <f t="shared" si="84"/>
        <v>4</v>
      </c>
      <c r="X113" s="2">
        <f t="shared" si="84"/>
        <v>3</v>
      </c>
      <c r="Y113" s="2">
        <f t="shared" si="84"/>
        <v>6</v>
      </c>
      <c r="Z113" s="2">
        <f t="shared" si="84"/>
        <v>6</v>
      </c>
      <c r="AA113" s="46">
        <f t="shared" si="79"/>
        <v>39</v>
      </c>
      <c r="AB113" s="46">
        <f t="shared" si="80"/>
        <v>76</v>
      </c>
      <c r="AC113" s="171">
        <f t="shared" si="74"/>
        <v>37</v>
      </c>
    </row>
    <row r="114" spans="1:29" ht="12.75">
      <c r="A114" s="146">
        <f t="shared" si="69"/>
        <v>2</v>
      </c>
      <c r="B114" s="146">
        <f t="shared" si="68"/>
        <v>2</v>
      </c>
      <c r="C114" s="146">
        <f t="shared" si="68"/>
        <v>11</v>
      </c>
      <c r="D114" s="178" t="str">
        <f t="shared" si="68"/>
        <v>Darrin Stolba</v>
      </c>
      <c r="E114" s="179">
        <f t="shared" si="68"/>
        <v>16</v>
      </c>
      <c r="F114" s="146">
        <f t="shared" si="68"/>
        <v>18</v>
      </c>
      <c r="G114" s="146">
        <f t="shared" si="75"/>
        <v>21</v>
      </c>
      <c r="H114" s="146">
        <f aca="true" t="shared" si="85" ref="H114:P114">(IF(($G58-H$13)&lt;0,H58,IF(($G58-H$13)&lt;18,H58-1,IF(($G58-H$13)&lt;36,H58-2,H58-3))))</f>
        <v>3</v>
      </c>
      <c r="I114" s="146">
        <f t="shared" si="85"/>
        <v>7</v>
      </c>
      <c r="J114" s="146">
        <f t="shared" si="85"/>
        <v>3</v>
      </c>
      <c r="K114" s="146">
        <f t="shared" si="85"/>
        <v>4</v>
      </c>
      <c r="L114" s="146">
        <f t="shared" si="85"/>
        <v>3</v>
      </c>
      <c r="M114" s="146">
        <f t="shared" si="85"/>
        <v>3</v>
      </c>
      <c r="N114" s="146">
        <f t="shared" si="85"/>
        <v>2</v>
      </c>
      <c r="O114" s="146">
        <f t="shared" si="85"/>
        <v>4</v>
      </c>
      <c r="P114" s="146">
        <f t="shared" si="85"/>
        <v>3</v>
      </c>
      <c r="Q114" s="46">
        <f t="shared" si="77"/>
        <v>32</v>
      </c>
      <c r="R114" s="146">
        <f aca="true" t="shared" si="86" ref="R114:Z114">(IF(($G58-R$13)&lt;0,R58,IF(($G58-R$13)&lt;18,R58-1,IF(($G58-R$13)&lt;36,R58-2,R58-3))))</f>
        <v>3</v>
      </c>
      <c r="S114" s="146">
        <f t="shared" si="86"/>
        <v>5</v>
      </c>
      <c r="T114" s="146">
        <f t="shared" si="86"/>
        <v>3</v>
      </c>
      <c r="U114" s="146">
        <f t="shared" si="86"/>
        <v>6</v>
      </c>
      <c r="V114" s="146">
        <f t="shared" si="86"/>
        <v>1</v>
      </c>
      <c r="W114" s="146">
        <f t="shared" si="86"/>
        <v>4</v>
      </c>
      <c r="X114" s="146">
        <f t="shared" si="86"/>
        <v>3</v>
      </c>
      <c r="Y114" s="146">
        <f t="shared" si="86"/>
        <v>4</v>
      </c>
      <c r="Z114" s="146">
        <f t="shared" si="86"/>
        <v>4</v>
      </c>
      <c r="AA114" s="46">
        <f t="shared" si="79"/>
        <v>33</v>
      </c>
      <c r="AB114" s="46">
        <f t="shared" si="80"/>
        <v>65</v>
      </c>
      <c r="AC114" s="146">
        <f t="shared" si="74"/>
        <v>3</v>
      </c>
    </row>
    <row r="115" spans="1:29" s="2" customFormat="1" ht="12.75">
      <c r="A115" s="2">
        <f t="shared" si="69"/>
        <v>2</v>
      </c>
      <c r="B115" s="2">
        <f t="shared" si="68"/>
        <v>2</v>
      </c>
      <c r="C115" s="2">
        <f t="shared" si="68"/>
        <v>11</v>
      </c>
      <c r="D115" s="181" t="str">
        <f t="shared" si="68"/>
        <v>Dave Koehler</v>
      </c>
      <c r="E115" s="176">
        <f t="shared" si="68"/>
        <v>26.8</v>
      </c>
      <c r="F115" s="2">
        <f t="shared" si="68"/>
        <v>29</v>
      </c>
      <c r="G115" s="2">
        <f t="shared" si="75"/>
        <v>32</v>
      </c>
      <c r="H115" s="2">
        <f aca="true" t="shared" si="87" ref="H115:P115">(IF(($G59-H$13)&lt;0,H59,IF(($G59-H$13)&lt;18,H59-1,IF(($G59-H$13)&lt;36,H59-2,H59-3))))</f>
        <v>4</v>
      </c>
      <c r="I115" s="2">
        <f t="shared" si="87"/>
        <v>5</v>
      </c>
      <c r="J115" s="2">
        <f t="shared" si="87"/>
        <v>4</v>
      </c>
      <c r="K115" s="2">
        <f t="shared" si="87"/>
        <v>5</v>
      </c>
      <c r="L115" s="2">
        <f t="shared" si="87"/>
        <v>4</v>
      </c>
      <c r="M115" s="2">
        <f t="shared" si="87"/>
        <v>5</v>
      </c>
      <c r="N115" s="2">
        <f t="shared" si="87"/>
        <v>3</v>
      </c>
      <c r="O115" s="2">
        <f t="shared" si="87"/>
        <v>5</v>
      </c>
      <c r="P115" s="2">
        <f t="shared" si="87"/>
        <v>5</v>
      </c>
      <c r="Q115" s="46">
        <f t="shared" si="77"/>
        <v>40</v>
      </c>
      <c r="R115" s="2">
        <f aca="true" t="shared" si="88" ref="R115:Z115">(IF(($G59-R$13)&lt;0,R59,IF(($G59-R$13)&lt;18,R59-1,IF(($G59-R$13)&lt;36,R59-2,R59-3))))</f>
        <v>3</v>
      </c>
      <c r="S115" s="2">
        <f t="shared" si="88"/>
        <v>5</v>
      </c>
      <c r="T115" s="2">
        <f t="shared" si="88"/>
        <v>8</v>
      </c>
      <c r="U115" s="2">
        <f t="shared" si="88"/>
        <v>4</v>
      </c>
      <c r="V115" s="2">
        <f t="shared" si="88"/>
        <v>3</v>
      </c>
      <c r="W115" s="2">
        <f t="shared" si="88"/>
        <v>4</v>
      </c>
      <c r="X115" s="2">
        <f t="shared" si="88"/>
        <v>2</v>
      </c>
      <c r="Y115" s="2">
        <f t="shared" si="88"/>
        <v>2</v>
      </c>
      <c r="Z115" s="2">
        <f t="shared" si="88"/>
        <v>5</v>
      </c>
      <c r="AA115" s="46">
        <f t="shared" si="79"/>
        <v>36</v>
      </c>
      <c r="AB115" s="46">
        <f t="shared" si="80"/>
        <v>76</v>
      </c>
      <c r="AC115" s="2">
        <f t="shared" si="74"/>
        <v>37</v>
      </c>
    </row>
    <row r="116" spans="1:29" ht="12.75">
      <c r="A116" s="146">
        <f t="shared" si="69"/>
        <v>2</v>
      </c>
      <c r="B116" s="146">
        <v>2</v>
      </c>
      <c r="C116" s="146">
        <f aca="true" t="shared" si="89" ref="B116:F124">C60</f>
        <v>11</v>
      </c>
      <c r="D116" s="178" t="str">
        <f t="shared" si="89"/>
        <v>Larry Herschell</v>
      </c>
      <c r="E116" s="179">
        <f t="shared" si="89"/>
        <v>24.9</v>
      </c>
      <c r="F116" s="146">
        <f t="shared" si="89"/>
        <v>27</v>
      </c>
      <c r="G116" s="146">
        <f t="shared" si="75"/>
        <v>30</v>
      </c>
      <c r="H116" s="146">
        <f>(IF(($G60-H$13)&lt;0,H60,IF(($G60-H$13)&lt;18,H60-1,IF(($G60-H$13)&lt;36,H60-2,H60-3))))</f>
        <v>3</v>
      </c>
      <c r="I116" s="146">
        <f aca="true" t="shared" si="90" ref="I116:P125">(IF(($G60-I$13)&lt;0,I60,IF(($G60-I$13)&lt;18,I60-1,IF(($G60-I$13)&lt;36,I60-2,I60-3))))</f>
        <v>4</v>
      </c>
      <c r="J116" s="146">
        <f t="shared" si="90"/>
        <v>2</v>
      </c>
      <c r="K116" s="146">
        <f t="shared" si="90"/>
        <v>4</v>
      </c>
      <c r="L116" s="146">
        <f t="shared" si="90"/>
        <v>5</v>
      </c>
      <c r="M116" s="146">
        <f t="shared" si="90"/>
        <v>5</v>
      </c>
      <c r="N116" s="146">
        <f t="shared" si="90"/>
        <v>1</v>
      </c>
      <c r="O116" s="146">
        <f t="shared" si="90"/>
        <v>5</v>
      </c>
      <c r="P116" s="146">
        <f t="shared" si="90"/>
        <v>4</v>
      </c>
      <c r="Q116" s="46">
        <f t="shared" si="56"/>
        <v>33</v>
      </c>
      <c r="R116" s="146">
        <f>(IF(($G60-R$13)&lt;0,R60,IF(($G60-R$13)&lt;18,R60-1,IF(($G60-R$13)&lt;36,R60-2,R60-3))))</f>
        <v>5</v>
      </c>
      <c r="S116" s="146">
        <f aca="true" t="shared" si="91" ref="S116:Z125">(IF(($G60-S$13)&lt;0,S60,IF(($G60-S$13)&lt;18,S60-1,IF(($G60-S$13)&lt;36,S60-2,S60-3))))</f>
        <v>5</v>
      </c>
      <c r="T116" s="146">
        <f t="shared" si="91"/>
        <v>3</v>
      </c>
      <c r="U116" s="146">
        <f t="shared" si="91"/>
        <v>4</v>
      </c>
      <c r="V116" s="146">
        <f t="shared" si="91"/>
        <v>1</v>
      </c>
      <c r="W116" s="146">
        <f t="shared" si="91"/>
        <v>5</v>
      </c>
      <c r="X116" s="146">
        <f t="shared" si="91"/>
        <v>2</v>
      </c>
      <c r="Y116" s="146">
        <f t="shared" si="91"/>
        <v>5</v>
      </c>
      <c r="Z116" s="146">
        <f t="shared" si="91"/>
        <v>4</v>
      </c>
      <c r="AA116" s="46">
        <f t="shared" si="72"/>
        <v>34</v>
      </c>
      <c r="AB116" s="46">
        <f t="shared" si="73"/>
        <v>67</v>
      </c>
      <c r="AC116" s="146">
        <f t="shared" si="74"/>
        <v>7</v>
      </c>
    </row>
    <row r="117" spans="1:29" s="2" customFormat="1" ht="12.75">
      <c r="A117" s="2">
        <f t="shared" si="69"/>
        <v>2</v>
      </c>
      <c r="B117" s="2">
        <v>2</v>
      </c>
      <c r="C117" s="2">
        <f t="shared" si="89"/>
        <v>11</v>
      </c>
      <c r="D117" s="181" t="str">
        <f t="shared" si="89"/>
        <v>James Lessard</v>
      </c>
      <c r="E117" s="176">
        <f t="shared" si="89"/>
        <v>36.4</v>
      </c>
      <c r="F117" s="2">
        <f t="shared" si="89"/>
        <v>40</v>
      </c>
      <c r="G117" s="2">
        <f t="shared" si="75"/>
        <v>43</v>
      </c>
      <c r="H117" s="2">
        <f>(IF(($G61-H$13)&lt;0,H61,IF(($G61-H$13)&lt;18,H61-1,IF(($G61-H$13)&lt;36,H61-2,H61-3))))</f>
        <v>4</v>
      </c>
      <c r="I117" s="2">
        <f t="shared" si="90"/>
        <v>5</v>
      </c>
      <c r="J117" s="2">
        <f t="shared" si="90"/>
        <v>5</v>
      </c>
      <c r="K117" s="2">
        <f t="shared" si="90"/>
        <v>3</v>
      </c>
      <c r="L117" s="2">
        <f t="shared" si="90"/>
        <v>4</v>
      </c>
      <c r="M117" s="2">
        <f t="shared" si="90"/>
        <v>4</v>
      </c>
      <c r="N117" s="2">
        <f t="shared" si="90"/>
        <v>4</v>
      </c>
      <c r="O117" s="2">
        <f t="shared" si="90"/>
        <v>5</v>
      </c>
      <c r="P117" s="2">
        <f t="shared" si="90"/>
        <v>3</v>
      </c>
      <c r="Q117" s="46">
        <f t="shared" si="56"/>
        <v>37</v>
      </c>
      <c r="R117" s="2">
        <f>(IF(($G61-R$13)&lt;0,R61,IF(($G61-R$13)&lt;18,R61-1,IF(($G61-R$13)&lt;36,R61-2,R61-3))))</f>
        <v>4</v>
      </c>
      <c r="S117" s="2">
        <f t="shared" si="91"/>
        <v>4</v>
      </c>
      <c r="T117" s="2">
        <f t="shared" si="91"/>
        <v>4</v>
      </c>
      <c r="U117" s="2">
        <f t="shared" si="91"/>
        <v>4</v>
      </c>
      <c r="V117" s="2">
        <f t="shared" si="91"/>
        <v>1</v>
      </c>
      <c r="W117" s="2">
        <f t="shared" si="91"/>
        <v>2</v>
      </c>
      <c r="X117" s="2">
        <f t="shared" si="91"/>
        <v>2</v>
      </c>
      <c r="Y117" s="2">
        <f t="shared" si="91"/>
        <v>8</v>
      </c>
      <c r="Z117" s="2">
        <f t="shared" si="91"/>
        <v>3</v>
      </c>
      <c r="AA117" s="46">
        <f t="shared" si="72"/>
        <v>32</v>
      </c>
      <c r="AB117" s="46">
        <f t="shared" si="73"/>
        <v>69</v>
      </c>
      <c r="AC117" s="2">
        <f t="shared" si="74"/>
        <v>10</v>
      </c>
    </row>
    <row r="118" spans="1:29" ht="12.75">
      <c r="A118" s="16">
        <v>2</v>
      </c>
      <c r="B118" s="16">
        <f t="shared" si="89"/>
        <v>2</v>
      </c>
      <c r="C118" s="16">
        <f t="shared" si="89"/>
        <v>12</v>
      </c>
      <c r="D118" s="182" t="str">
        <f t="shared" si="89"/>
        <v>Jesse Battle</v>
      </c>
      <c r="E118" s="183">
        <f t="shared" si="89"/>
        <v>9.9</v>
      </c>
      <c r="F118" s="16">
        <f t="shared" si="89"/>
        <v>11</v>
      </c>
      <c r="G118" s="16">
        <f t="shared" si="75"/>
        <v>14</v>
      </c>
      <c r="H118" s="16">
        <f>(IF(($G62-H$13)&lt;0,H62,IF(($G62-H$13)&lt;18,H62-1,IF(($G62-H$13)&lt;36,H62-2,H62-3))))</f>
        <v>3</v>
      </c>
      <c r="I118" s="16">
        <f t="shared" si="90"/>
        <v>5</v>
      </c>
      <c r="J118" s="16">
        <f t="shared" si="90"/>
        <v>4</v>
      </c>
      <c r="K118" s="16">
        <f t="shared" si="90"/>
        <v>3</v>
      </c>
      <c r="L118" s="16">
        <f t="shared" si="90"/>
        <v>4</v>
      </c>
      <c r="M118" s="16">
        <f t="shared" si="90"/>
        <v>4</v>
      </c>
      <c r="N118" s="16">
        <f t="shared" si="90"/>
        <v>3</v>
      </c>
      <c r="O118" s="16">
        <f t="shared" si="90"/>
        <v>5</v>
      </c>
      <c r="P118" s="16">
        <f t="shared" si="90"/>
        <v>5</v>
      </c>
      <c r="Q118" s="153">
        <f t="shared" si="56"/>
        <v>36</v>
      </c>
      <c r="R118" s="16">
        <f>(IF(($G62-R$13)&lt;0,R62,IF(($G62-R$13)&lt;18,R62-1,IF(($G62-R$13)&lt;36,R62-2,R62-3))))</f>
        <v>5</v>
      </c>
      <c r="S118" s="16">
        <f t="shared" si="91"/>
        <v>5</v>
      </c>
      <c r="T118" s="16">
        <f t="shared" si="91"/>
        <v>4</v>
      </c>
      <c r="U118" s="16">
        <f t="shared" si="91"/>
        <v>4</v>
      </c>
      <c r="V118" s="16">
        <f t="shared" si="91"/>
        <v>2</v>
      </c>
      <c r="W118" s="16">
        <f t="shared" si="91"/>
        <v>5</v>
      </c>
      <c r="X118" s="16">
        <f t="shared" si="91"/>
        <v>3</v>
      </c>
      <c r="Y118" s="16">
        <f t="shared" si="91"/>
        <v>4</v>
      </c>
      <c r="Z118" s="16">
        <f t="shared" si="91"/>
        <v>4</v>
      </c>
      <c r="AA118" s="153">
        <f t="shared" si="72"/>
        <v>36</v>
      </c>
      <c r="AB118" s="153">
        <f t="shared" si="73"/>
        <v>72</v>
      </c>
      <c r="AC118" s="16">
        <f t="shared" si="74"/>
        <v>21</v>
      </c>
    </row>
    <row r="119" spans="1:29" s="167" customFormat="1" ht="12.75">
      <c r="A119" s="167">
        <v>2</v>
      </c>
      <c r="B119" s="167">
        <f t="shared" si="89"/>
        <v>4</v>
      </c>
      <c r="C119" s="167">
        <f t="shared" si="89"/>
        <v>12</v>
      </c>
      <c r="D119" s="189" t="str">
        <f t="shared" si="89"/>
        <v>Janet Contee</v>
      </c>
      <c r="E119" s="190">
        <f t="shared" si="89"/>
        <v>28.6</v>
      </c>
      <c r="F119" s="167">
        <f t="shared" si="89"/>
        <v>29</v>
      </c>
      <c r="G119" s="167">
        <f t="shared" si="75"/>
        <v>30</v>
      </c>
      <c r="H119" s="170">
        <f>(IF(($G63-H$15)&lt;0,H63,IF(($G63-H$15)&lt;18,H63-1,IF(($G63-H$15)&lt;36,H63-2,H63-3))))</f>
        <v>5</v>
      </c>
      <c r="I119" s="170">
        <f aca="true" t="shared" si="92" ref="I119:P121">(IF(($G63-I$15)&lt;0,I63,IF(($G63-I$15)&lt;18,I63-1,IF(($G63-I$15)&lt;36,I63-2,I63-3))))</f>
        <v>5</v>
      </c>
      <c r="J119" s="170">
        <f t="shared" si="92"/>
        <v>5</v>
      </c>
      <c r="K119" s="170">
        <f t="shared" si="92"/>
        <v>4</v>
      </c>
      <c r="L119" s="170">
        <f t="shared" si="92"/>
        <v>4</v>
      </c>
      <c r="M119" s="170">
        <f t="shared" si="92"/>
        <v>5</v>
      </c>
      <c r="N119" s="170">
        <f t="shared" si="92"/>
        <v>4</v>
      </c>
      <c r="O119" s="170">
        <f t="shared" si="92"/>
        <v>4</v>
      </c>
      <c r="P119" s="170">
        <f t="shared" si="92"/>
        <v>4</v>
      </c>
      <c r="Q119" s="158">
        <f t="shared" si="56"/>
        <v>40</v>
      </c>
      <c r="R119" s="170">
        <f aca="true" t="shared" si="93" ref="R119:Z121">(IF(($G63-R$15)&lt;0,R63,IF(($G63-R$15)&lt;18,R63-1,IF(($G63-R$15)&lt;36,R63-2,R63-3))))</f>
        <v>4</v>
      </c>
      <c r="S119" s="170">
        <f t="shared" si="93"/>
        <v>4</v>
      </c>
      <c r="T119" s="170">
        <f t="shared" si="93"/>
        <v>4</v>
      </c>
      <c r="U119" s="170">
        <f t="shared" si="93"/>
        <v>4</v>
      </c>
      <c r="V119" s="170">
        <f t="shared" si="93"/>
        <v>3</v>
      </c>
      <c r="W119" s="170">
        <f t="shared" si="93"/>
        <v>3</v>
      </c>
      <c r="X119" s="170">
        <f t="shared" si="93"/>
        <v>3</v>
      </c>
      <c r="Y119" s="170">
        <f t="shared" si="93"/>
        <v>4</v>
      </c>
      <c r="Z119" s="170">
        <f t="shared" si="93"/>
        <v>4</v>
      </c>
      <c r="AA119" s="158">
        <f t="shared" si="72"/>
        <v>33</v>
      </c>
      <c r="AB119" s="158">
        <f t="shared" si="73"/>
        <v>73</v>
      </c>
      <c r="AC119" s="167">
        <f t="shared" si="74"/>
        <v>27</v>
      </c>
    </row>
    <row r="120" spans="1:29" ht="12.75">
      <c r="A120" s="146">
        <v>2</v>
      </c>
      <c r="B120" s="146">
        <f t="shared" si="89"/>
        <v>2</v>
      </c>
      <c r="C120" s="146">
        <f t="shared" si="89"/>
        <v>12</v>
      </c>
      <c r="D120" s="178" t="str">
        <f t="shared" si="89"/>
        <v>Ron Scarlett</v>
      </c>
      <c r="E120" s="179">
        <f t="shared" si="89"/>
        <v>19.9</v>
      </c>
      <c r="F120" s="146">
        <f t="shared" si="89"/>
        <v>22</v>
      </c>
      <c r="G120" s="146">
        <f t="shared" si="75"/>
        <v>25</v>
      </c>
      <c r="H120" s="146">
        <f>(IF(($G64-H$13)&lt;0,H64,IF(($G64-H$13)&lt;18,H64-1,IF(($G64-H$13)&lt;36,H64-2,H64-3))))</f>
        <v>4</v>
      </c>
      <c r="I120" s="146">
        <f t="shared" si="90"/>
        <v>5</v>
      </c>
      <c r="J120" s="146">
        <f t="shared" si="90"/>
        <v>4</v>
      </c>
      <c r="K120" s="146">
        <f t="shared" si="90"/>
        <v>3</v>
      </c>
      <c r="L120" s="146">
        <f t="shared" si="90"/>
        <v>3</v>
      </c>
      <c r="M120" s="146">
        <f t="shared" si="90"/>
        <v>5</v>
      </c>
      <c r="N120" s="146">
        <f t="shared" si="90"/>
        <v>2</v>
      </c>
      <c r="O120" s="146">
        <f t="shared" si="90"/>
        <v>3</v>
      </c>
      <c r="P120" s="146">
        <f t="shared" si="90"/>
        <v>4</v>
      </c>
      <c r="Q120" s="46">
        <f t="shared" si="56"/>
        <v>33</v>
      </c>
      <c r="R120" s="146">
        <f>(IF(($G64-R$13)&lt;0,R64,IF(($G64-R$13)&lt;18,R64-1,IF(($G64-R$13)&lt;36,R64-2,R64-3))))</f>
        <v>4</v>
      </c>
      <c r="S120" s="146">
        <f t="shared" si="91"/>
        <v>4</v>
      </c>
      <c r="T120" s="146">
        <f t="shared" si="91"/>
        <v>3</v>
      </c>
      <c r="U120" s="146">
        <f t="shared" si="91"/>
        <v>3</v>
      </c>
      <c r="V120" s="146">
        <f t="shared" si="91"/>
        <v>2</v>
      </c>
      <c r="W120" s="146">
        <f t="shared" si="91"/>
        <v>5</v>
      </c>
      <c r="X120" s="146">
        <f t="shared" si="91"/>
        <v>1</v>
      </c>
      <c r="Y120" s="146">
        <f t="shared" si="91"/>
        <v>4</v>
      </c>
      <c r="Z120" s="146">
        <f t="shared" si="91"/>
        <v>5</v>
      </c>
      <c r="AA120" s="46">
        <f t="shared" si="72"/>
        <v>31</v>
      </c>
      <c r="AB120" s="46">
        <f t="shared" si="73"/>
        <v>64</v>
      </c>
      <c r="AC120" s="146">
        <f t="shared" si="74"/>
        <v>1</v>
      </c>
    </row>
    <row r="121" spans="1:29" s="167" customFormat="1" ht="12.75">
      <c r="A121" s="167">
        <v>2</v>
      </c>
      <c r="B121" s="167">
        <f t="shared" si="89"/>
        <v>4</v>
      </c>
      <c r="C121" s="167">
        <f t="shared" si="89"/>
        <v>12</v>
      </c>
      <c r="D121" s="189" t="str">
        <f t="shared" si="89"/>
        <v>Wilma Tarry</v>
      </c>
      <c r="E121" s="190">
        <f t="shared" si="89"/>
        <v>30.1</v>
      </c>
      <c r="F121" s="167">
        <f t="shared" si="89"/>
        <v>31</v>
      </c>
      <c r="G121" s="167">
        <f t="shared" si="75"/>
        <v>32</v>
      </c>
      <c r="H121" s="170">
        <f>(IF(($G65-H$15)&lt;0,H65,IF(($G65-H$15)&lt;18,H65-1,IF(($G65-H$15)&lt;36,H65-2,H65-3))))</f>
        <v>6</v>
      </c>
      <c r="I121" s="170">
        <f t="shared" si="92"/>
        <v>5</v>
      </c>
      <c r="J121" s="170">
        <f t="shared" si="92"/>
        <v>5</v>
      </c>
      <c r="K121" s="170">
        <f t="shared" si="92"/>
        <v>6</v>
      </c>
      <c r="L121" s="170">
        <f t="shared" si="92"/>
        <v>3</v>
      </c>
      <c r="M121" s="170">
        <f t="shared" si="92"/>
        <v>4</v>
      </c>
      <c r="N121" s="170">
        <f t="shared" si="92"/>
        <v>2</v>
      </c>
      <c r="O121" s="170">
        <f t="shared" si="92"/>
        <v>4</v>
      </c>
      <c r="P121" s="170">
        <f t="shared" si="92"/>
        <v>5</v>
      </c>
      <c r="Q121" s="158">
        <f>SUM(H121:P121)</f>
        <v>40</v>
      </c>
      <c r="R121" s="170">
        <f t="shared" si="93"/>
        <v>5</v>
      </c>
      <c r="S121" s="170">
        <f t="shared" si="93"/>
        <v>5</v>
      </c>
      <c r="T121" s="170">
        <f t="shared" si="93"/>
        <v>3</v>
      </c>
      <c r="U121" s="170">
        <f t="shared" si="93"/>
        <v>4</v>
      </c>
      <c r="V121" s="170">
        <f t="shared" si="93"/>
        <v>3</v>
      </c>
      <c r="W121" s="170">
        <f t="shared" si="93"/>
        <v>3</v>
      </c>
      <c r="X121" s="170">
        <f t="shared" si="93"/>
        <v>1</v>
      </c>
      <c r="Y121" s="170">
        <f t="shared" si="93"/>
        <v>3</v>
      </c>
      <c r="Z121" s="170">
        <f t="shared" si="93"/>
        <v>4</v>
      </c>
      <c r="AA121" s="158">
        <f>SUM(R121:Z121)</f>
        <v>31</v>
      </c>
      <c r="AB121" s="158">
        <f>Q121+AA121</f>
        <v>71</v>
      </c>
      <c r="AC121" s="167">
        <f t="shared" si="74"/>
        <v>19</v>
      </c>
    </row>
    <row r="122" spans="1:29" ht="12.75">
      <c r="A122" s="146">
        <v>2</v>
      </c>
      <c r="B122" s="146">
        <f t="shared" si="89"/>
        <v>2</v>
      </c>
      <c r="C122" s="146">
        <f t="shared" si="89"/>
        <v>13</v>
      </c>
      <c r="D122" s="178" t="str">
        <f t="shared" si="89"/>
        <v>John Baldea</v>
      </c>
      <c r="E122" s="179">
        <f t="shared" si="89"/>
        <v>12</v>
      </c>
      <c r="F122" s="146">
        <f t="shared" si="89"/>
        <v>13</v>
      </c>
      <c r="G122" s="146">
        <f t="shared" si="75"/>
        <v>16</v>
      </c>
      <c r="H122" s="146">
        <f>(IF(($G66-H$13)&lt;0,H66,IF(($G66-H$13)&lt;18,H66-1,IF(($G66-H$13)&lt;36,H66-2,H66-3))))</f>
        <v>4</v>
      </c>
      <c r="I122" s="146">
        <f t="shared" si="90"/>
        <v>4</v>
      </c>
      <c r="J122" s="146">
        <f t="shared" si="90"/>
        <v>6</v>
      </c>
      <c r="K122" s="146">
        <f t="shared" si="90"/>
        <v>5</v>
      </c>
      <c r="L122" s="146">
        <f t="shared" si="90"/>
        <v>4</v>
      </c>
      <c r="M122" s="146">
        <f t="shared" si="90"/>
        <v>4</v>
      </c>
      <c r="N122" s="146">
        <f t="shared" si="90"/>
        <v>6</v>
      </c>
      <c r="O122" s="146">
        <f t="shared" si="90"/>
        <v>5</v>
      </c>
      <c r="P122" s="146">
        <f t="shared" si="90"/>
        <v>4</v>
      </c>
      <c r="Q122" s="46">
        <f t="shared" si="56"/>
        <v>42</v>
      </c>
      <c r="R122" s="146">
        <f>(IF(($G66-R$13)&lt;0,R66,IF(($G66-R$13)&lt;18,R66-1,IF(($G66-R$13)&lt;36,R66-2,R66-3))))</f>
        <v>4</v>
      </c>
      <c r="S122" s="146">
        <f t="shared" si="91"/>
        <v>4</v>
      </c>
      <c r="T122" s="146">
        <f t="shared" si="91"/>
        <v>6</v>
      </c>
      <c r="U122" s="146">
        <f t="shared" si="91"/>
        <v>5</v>
      </c>
      <c r="V122" s="146">
        <f t="shared" si="91"/>
        <v>3</v>
      </c>
      <c r="W122" s="146">
        <f t="shared" si="91"/>
        <v>5</v>
      </c>
      <c r="X122" s="146">
        <f t="shared" si="91"/>
        <v>6</v>
      </c>
      <c r="Y122" s="146">
        <f t="shared" si="91"/>
        <v>4</v>
      </c>
      <c r="Z122" s="146">
        <f t="shared" si="91"/>
        <v>4</v>
      </c>
      <c r="AA122" s="46">
        <f t="shared" si="72"/>
        <v>41</v>
      </c>
      <c r="AB122" s="46">
        <f t="shared" si="73"/>
        <v>83</v>
      </c>
      <c r="AC122" s="146">
        <f t="shared" si="74"/>
        <v>52</v>
      </c>
    </row>
    <row r="123" spans="1:29" s="2" customFormat="1" ht="12.75">
      <c r="A123" s="2">
        <v>2</v>
      </c>
      <c r="B123" s="2">
        <f t="shared" si="89"/>
        <v>3</v>
      </c>
      <c r="C123" s="2">
        <f t="shared" si="89"/>
        <v>13</v>
      </c>
      <c r="D123" s="181" t="str">
        <f t="shared" si="89"/>
        <v>Lee Harvey</v>
      </c>
      <c r="E123" s="176">
        <f t="shared" si="89"/>
        <v>26.6</v>
      </c>
      <c r="F123" s="2">
        <f t="shared" si="89"/>
        <v>27</v>
      </c>
      <c r="G123" s="2">
        <f t="shared" si="75"/>
        <v>27</v>
      </c>
      <c r="H123" s="2">
        <f>(IF(($G67-H$13)&lt;0,H67,IF(($G67-H$13)&lt;18,H67-1,IF(($G67-H$13)&lt;36,H67-2,H67-3))))</f>
        <v>3</v>
      </c>
      <c r="I123" s="2">
        <f t="shared" si="90"/>
        <v>8</v>
      </c>
      <c r="J123" s="2">
        <f t="shared" si="90"/>
        <v>3</v>
      </c>
      <c r="K123" s="2">
        <f t="shared" si="90"/>
        <v>3</v>
      </c>
      <c r="L123" s="2">
        <f t="shared" si="90"/>
        <v>8</v>
      </c>
      <c r="M123" s="2">
        <f t="shared" si="90"/>
        <v>6</v>
      </c>
      <c r="N123" s="2">
        <f t="shared" si="90"/>
        <v>4</v>
      </c>
      <c r="O123" s="2">
        <f t="shared" si="90"/>
        <v>4</v>
      </c>
      <c r="P123" s="2">
        <f t="shared" si="90"/>
        <v>6</v>
      </c>
      <c r="Q123" s="46">
        <f t="shared" si="56"/>
        <v>45</v>
      </c>
      <c r="R123" s="2">
        <f>(IF(($G67-R$13)&lt;0,R67,IF(($G67-R$13)&lt;18,R67-1,IF(($G67-R$13)&lt;36,R67-2,R67-3))))</f>
        <v>4</v>
      </c>
      <c r="S123" s="2">
        <f t="shared" si="91"/>
        <v>5</v>
      </c>
      <c r="T123" s="2">
        <f t="shared" si="91"/>
        <v>3</v>
      </c>
      <c r="U123" s="2">
        <f t="shared" si="91"/>
        <v>4</v>
      </c>
      <c r="V123" s="2">
        <f t="shared" si="91"/>
        <v>1</v>
      </c>
      <c r="W123" s="2">
        <f t="shared" si="91"/>
        <v>4</v>
      </c>
      <c r="X123" s="2">
        <f t="shared" si="91"/>
        <v>4</v>
      </c>
      <c r="Y123" s="2">
        <f t="shared" si="91"/>
        <v>5</v>
      </c>
      <c r="Z123" s="2">
        <f t="shared" si="91"/>
        <v>5</v>
      </c>
      <c r="AA123" s="46">
        <f t="shared" si="72"/>
        <v>35</v>
      </c>
      <c r="AB123" s="46">
        <f t="shared" si="73"/>
        <v>80</v>
      </c>
      <c r="AC123" s="2">
        <f t="shared" si="74"/>
        <v>46</v>
      </c>
    </row>
    <row r="124" spans="1:29" ht="12.75">
      <c r="A124" s="146">
        <v>2</v>
      </c>
      <c r="B124" s="146">
        <f t="shared" si="89"/>
        <v>2</v>
      </c>
      <c r="C124" s="146">
        <f t="shared" si="89"/>
        <v>13</v>
      </c>
      <c r="D124" s="178" t="str">
        <f t="shared" si="89"/>
        <v>Charlie Roesle</v>
      </c>
      <c r="E124" s="179">
        <f t="shared" si="89"/>
        <v>21.9</v>
      </c>
      <c r="F124" s="146">
        <f t="shared" si="89"/>
        <v>24</v>
      </c>
      <c r="G124" s="146">
        <f t="shared" si="75"/>
        <v>27</v>
      </c>
      <c r="H124" s="146">
        <f>(IF(($G68-H$13)&lt;0,H68,IF(($G68-H$13)&lt;18,H68-1,IF(($G68-H$13)&lt;36,H68-2,H68-3))))</f>
        <v>5</v>
      </c>
      <c r="I124" s="146">
        <f t="shared" si="90"/>
        <v>6</v>
      </c>
      <c r="J124" s="146">
        <f t="shared" si="90"/>
        <v>4</v>
      </c>
      <c r="K124" s="146">
        <f t="shared" si="90"/>
        <v>3</v>
      </c>
      <c r="L124" s="146">
        <f t="shared" si="90"/>
        <v>4</v>
      </c>
      <c r="M124" s="146">
        <f t="shared" si="90"/>
        <v>5</v>
      </c>
      <c r="N124" s="146">
        <f t="shared" si="90"/>
        <v>4</v>
      </c>
      <c r="O124" s="146">
        <f t="shared" si="90"/>
        <v>6</v>
      </c>
      <c r="P124" s="146">
        <f t="shared" si="90"/>
        <v>4</v>
      </c>
      <c r="Q124" s="46">
        <f t="shared" si="56"/>
        <v>41</v>
      </c>
      <c r="R124" s="146">
        <f>(IF(($G68-R$13)&lt;0,R68,IF(($G68-R$13)&lt;18,R68-1,IF(($G68-R$13)&lt;36,R68-2,R68-3))))</f>
        <v>5</v>
      </c>
      <c r="S124" s="146">
        <f t="shared" si="91"/>
        <v>6</v>
      </c>
      <c r="T124" s="146">
        <f t="shared" si="91"/>
        <v>3</v>
      </c>
      <c r="U124" s="146">
        <f t="shared" si="91"/>
        <v>4</v>
      </c>
      <c r="V124" s="146">
        <f t="shared" si="91"/>
        <v>2</v>
      </c>
      <c r="W124" s="146">
        <f t="shared" si="91"/>
        <v>5</v>
      </c>
      <c r="X124" s="146">
        <f t="shared" si="91"/>
        <v>4</v>
      </c>
      <c r="Y124" s="146">
        <f t="shared" si="91"/>
        <v>5</v>
      </c>
      <c r="Z124" s="146">
        <f t="shared" si="91"/>
        <v>3</v>
      </c>
      <c r="AA124" s="46">
        <f t="shared" si="72"/>
        <v>37</v>
      </c>
      <c r="AB124" s="46">
        <f t="shared" si="73"/>
        <v>78</v>
      </c>
      <c r="AC124" s="146">
        <f t="shared" si="74"/>
        <v>43</v>
      </c>
    </row>
    <row r="125" spans="1:29" s="2" customFormat="1" ht="12.75">
      <c r="A125" s="2">
        <v>2</v>
      </c>
      <c r="B125" s="2">
        <f>B69</f>
        <v>2</v>
      </c>
      <c r="C125" s="2">
        <f>C69</f>
        <v>13</v>
      </c>
      <c r="D125" s="181" t="str">
        <f>D69</f>
        <v>Bill Smith</v>
      </c>
      <c r="E125" s="176">
        <f>E69</f>
        <v>35.9</v>
      </c>
      <c r="F125" s="2">
        <f>F69</f>
        <v>39</v>
      </c>
      <c r="G125" s="2">
        <f t="shared" si="75"/>
        <v>42</v>
      </c>
      <c r="H125" s="2">
        <f>(IF(($G69-H$13)&lt;0,H69,IF(($G69-H$13)&lt;18,H69-1,IF(($G69-H$13)&lt;36,H69-2,H69-3))))</f>
        <v>4</v>
      </c>
      <c r="I125" s="2">
        <f t="shared" si="90"/>
        <v>6</v>
      </c>
      <c r="J125" s="2">
        <f t="shared" si="90"/>
        <v>7</v>
      </c>
      <c r="K125" s="2">
        <f t="shared" si="90"/>
        <v>6</v>
      </c>
      <c r="L125" s="2">
        <f t="shared" si="90"/>
        <v>3</v>
      </c>
      <c r="M125" s="2">
        <f t="shared" si="90"/>
        <v>5</v>
      </c>
      <c r="N125" s="2">
        <f t="shared" si="90"/>
        <v>5</v>
      </c>
      <c r="O125" s="2">
        <f t="shared" si="90"/>
        <v>5</v>
      </c>
      <c r="P125" s="2">
        <f t="shared" si="90"/>
        <v>2</v>
      </c>
      <c r="Q125" s="46">
        <f t="shared" si="56"/>
        <v>43</v>
      </c>
      <c r="R125" s="2">
        <f>(IF(($G69-R$13)&lt;0,R69,IF(($G69-R$13)&lt;18,R69-1,IF(($G69-R$13)&lt;36,R69-2,R69-3))))</f>
        <v>5</v>
      </c>
      <c r="S125" s="2">
        <f t="shared" si="91"/>
        <v>5</v>
      </c>
      <c r="T125" s="2">
        <f t="shared" si="91"/>
        <v>2</v>
      </c>
      <c r="U125" s="2">
        <f t="shared" si="91"/>
        <v>4</v>
      </c>
      <c r="V125" s="2">
        <f t="shared" si="91"/>
        <v>2</v>
      </c>
      <c r="W125" s="2">
        <f t="shared" si="91"/>
        <v>7</v>
      </c>
      <c r="X125" s="2">
        <f t="shared" si="91"/>
        <v>2</v>
      </c>
      <c r="Y125" s="2">
        <f t="shared" si="91"/>
        <v>4</v>
      </c>
      <c r="Z125" s="2">
        <f t="shared" si="91"/>
        <v>7</v>
      </c>
      <c r="AA125" s="46">
        <f>SUM(R125:Z125)</f>
        <v>38</v>
      </c>
      <c r="AB125" s="46">
        <f>Q125+AA125</f>
        <v>81</v>
      </c>
      <c r="AC125" s="2">
        <f t="shared" si="74"/>
        <v>48</v>
      </c>
    </row>
    <row r="126" spans="8:16" ht="12.75">
      <c r="H126" s="2"/>
      <c r="I126" s="2"/>
      <c r="J126" s="2"/>
      <c r="K126" s="2"/>
      <c r="L126" s="2"/>
      <c r="M126" s="2"/>
      <c r="N126" s="2"/>
      <c r="O126" s="2"/>
      <c r="P126" s="2"/>
    </row>
    <row r="128" spans="1:29" ht="12.75">
      <c r="A128" s="195" t="s">
        <v>84</v>
      </c>
      <c r="B128" s="1"/>
      <c r="C128" s="140" t="s">
        <v>133</v>
      </c>
      <c r="D128" s="140" t="s">
        <v>187</v>
      </c>
      <c r="AC128" s="140" t="s">
        <v>84</v>
      </c>
    </row>
    <row r="129" spans="8:29" ht="12.75">
      <c r="H129" s="1">
        <v>1</v>
      </c>
      <c r="I129" s="1">
        <v>2</v>
      </c>
      <c r="J129" s="1">
        <v>3</v>
      </c>
      <c r="K129" s="1">
        <v>4</v>
      </c>
      <c r="L129" s="1">
        <v>5</v>
      </c>
      <c r="M129" s="1">
        <v>6</v>
      </c>
      <c r="N129" s="1">
        <v>7</v>
      </c>
      <c r="O129" s="1">
        <v>8</v>
      </c>
      <c r="P129" s="1">
        <v>9</v>
      </c>
      <c r="Q129" s="1" t="s">
        <v>170</v>
      </c>
      <c r="R129" s="1">
        <v>10</v>
      </c>
      <c r="S129" s="1">
        <v>11</v>
      </c>
      <c r="T129" s="1">
        <v>12</v>
      </c>
      <c r="U129" s="1">
        <v>13</v>
      </c>
      <c r="V129" s="1">
        <v>14</v>
      </c>
      <c r="W129" s="1">
        <v>15</v>
      </c>
      <c r="X129" s="1">
        <v>16</v>
      </c>
      <c r="Y129" s="1">
        <v>17</v>
      </c>
      <c r="Z129" s="1">
        <v>18</v>
      </c>
      <c r="AA129" s="142" t="s">
        <v>171</v>
      </c>
      <c r="AB129" s="1" t="s">
        <v>172</v>
      </c>
      <c r="AC129" s="140" t="s">
        <v>183</v>
      </c>
    </row>
    <row r="130" spans="1:29" ht="12.75">
      <c r="A130">
        <v>1</v>
      </c>
      <c r="C130">
        <v>1</v>
      </c>
      <c r="D130" s="196" t="str">
        <f>CONCATENATE(D18,"/",D19,"/",D20,"/",D21)</f>
        <v>Joe Keehan/Dan Vacca/John Fowler/Don Danbury</v>
      </c>
      <c r="E130" s="197"/>
      <c r="F130" s="196"/>
      <c r="G130" s="196"/>
      <c r="H130" s="6">
        <f aca="true" t="shared" si="94" ref="H130:P130">(IF((H$14=5),SMALL(H74:H77,1),IF((H$14=4),SMALL(H74:H77,1)+SMALL(H74:H77,2),IF((H$14=3),SMALL(H74:H77,1)+SMALL(H74:H77,2)+SMALL(H74:H77,3),IF((H$14=0),0)))))</f>
        <v>7</v>
      </c>
      <c r="I130" s="6">
        <f t="shared" si="94"/>
        <v>4</v>
      </c>
      <c r="J130" s="6">
        <f t="shared" si="94"/>
        <v>7</v>
      </c>
      <c r="K130" s="6">
        <f t="shared" si="94"/>
        <v>6</v>
      </c>
      <c r="L130" s="6">
        <f t="shared" si="94"/>
        <v>8</v>
      </c>
      <c r="M130" s="6">
        <f t="shared" si="94"/>
        <v>7</v>
      </c>
      <c r="N130" s="6">
        <f t="shared" si="94"/>
        <v>7</v>
      </c>
      <c r="O130" s="6">
        <f t="shared" si="94"/>
        <v>4</v>
      </c>
      <c r="P130" s="6">
        <f t="shared" si="94"/>
        <v>8</v>
      </c>
      <c r="Q130" s="46">
        <f>SUM(H130:P130)</f>
        <v>58</v>
      </c>
      <c r="R130" s="6">
        <f aca="true" t="shared" si="95" ref="R130:Z130">(IF((R$14=5),SMALL(R74:R77,1),IF((R$14=4),SMALL(R74:R77,1)+SMALL(R74:R77,2),IF((R$14=3),SMALL(R74:R77,1)+SMALL(R74:R77,2)+SMALL(R74:R77,3),IF((R$14=0),0)))))</f>
        <v>8</v>
      </c>
      <c r="S130" s="6">
        <f t="shared" si="95"/>
        <v>4</v>
      </c>
      <c r="T130" s="6">
        <f t="shared" si="95"/>
        <v>8</v>
      </c>
      <c r="U130" s="6">
        <f t="shared" si="95"/>
        <v>8</v>
      </c>
      <c r="V130" s="6">
        <f t="shared" si="95"/>
        <v>8</v>
      </c>
      <c r="W130" s="6">
        <f t="shared" si="95"/>
        <v>9</v>
      </c>
      <c r="X130" s="6">
        <f t="shared" si="95"/>
        <v>5</v>
      </c>
      <c r="Y130" s="6">
        <f t="shared" si="95"/>
        <v>9</v>
      </c>
      <c r="Z130" s="6">
        <f t="shared" si="95"/>
        <v>4</v>
      </c>
      <c r="AA130" s="46">
        <f>SUM(R130:Z130)</f>
        <v>63</v>
      </c>
      <c r="AB130" s="46">
        <f>Q130+AA130</f>
        <v>121</v>
      </c>
      <c r="AC130" s="6">
        <f aca="true" t="shared" si="96" ref="AC130:AC136">RANK(AB130,$AB$130:$AB$136,1)</f>
        <v>6</v>
      </c>
    </row>
    <row r="131" spans="1:29" ht="12.75">
      <c r="A131">
        <v>1</v>
      </c>
      <c r="C131">
        <v>2</v>
      </c>
      <c r="D131" s="196" t="str">
        <f>CONCATENATE(D22,"/",D23,"/",D24,"/",D25)</f>
        <v>Rick Hanks/Ben Hannon/Bill Russo/Bo Wachter</v>
      </c>
      <c r="E131" s="197"/>
      <c r="F131" s="196"/>
      <c r="G131" s="196"/>
      <c r="H131" s="6">
        <f>(IF((H$14=5),SMALL(H78:H81,1),IF((H$14=4),SMALL(H78:H81,1)+SMALL(H78:H81,2),IF((H$14=3),SMALL(H78:H81,1)+SMALL(H78:H81,2)+SMALL(H78:H81,3),IF((H$14=0),0)))))</f>
        <v>8</v>
      </c>
      <c r="I131" s="6">
        <f aca="true" t="shared" si="97" ref="I131:Z131">(IF((I$14=5),SMALL(I78:I81,1),IF((I$14=4),SMALL(I78:I81,1)+SMALL(I78:I81,2),IF((I$14=3),SMALL(I78:I81,1)+SMALL(I78:I81,2)+SMALL(I78:I81,3),IF((I$14=0),0)))))</f>
        <v>4</v>
      </c>
      <c r="J131" s="6">
        <f t="shared" si="97"/>
        <v>7</v>
      </c>
      <c r="K131" s="6">
        <f t="shared" si="97"/>
        <v>7</v>
      </c>
      <c r="L131" s="6">
        <f t="shared" si="97"/>
        <v>9</v>
      </c>
      <c r="M131" s="6">
        <f t="shared" si="97"/>
        <v>6</v>
      </c>
      <c r="N131" s="6">
        <f t="shared" si="97"/>
        <v>7</v>
      </c>
      <c r="O131" s="6">
        <f t="shared" si="97"/>
        <v>3</v>
      </c>
      <c r="P131" s="6">
        <f t="shared" si="97"/>
        <v>7</v>
      </c>
      <c r="Q131" s="46">
        <f aca="true" t="shared" si="98" ref="Q131:Q140">SUM(H131:P131)</f>
        <v>58</v>
      </c>
      <c r="R131" s="6">
        <f t="shared" si="97"/>
        <v>7</v>
      </c>
      <c r="S131" s="6">
        <f t="shared" si="97"/>
        <v>4</v>
      </c>
      <c r="T131" s="6">
        <f t="shared" si="97"/>
        <v>6</v>
      </c>
      <c r="U131" s="6">
        <f t="shared" si="97"/>
        <v>7</v>
      </c>
      <c r="V131" s="6">
        <f t="shared" si="97"/>
        <v>4</v>
      </c>
      <c r="W131" s="6">
        <f t="shared" si="97"/>
        <v>6</v>
      </c>
      <c r="X131" s="6">
        <f t="shared" si="97"/>
        <v>6</v>
      </c>
      <c r="Y131" s="6">
        <f t="shared" si="97"/>
        <v>6</v>
      </c>
      <c r="Z131" s="6">
        <f t="shared" si="97"/>
        <v>4</v>
      </c>
      <c r="AA131" s="46">
        <f aca="true" t="shared" si="99" ref="AA131:AA142">SUM(R131:Z131)</f>
        <v>50</v>
      </c>
      <c r="AB131" s="46">
        <f aca="true" t="shared" si="100" ref="AB131:AB142">Q131+AA131</f>
        <v>108</v>
      </c>
      <c r="AC131" s="6">
        <f t="shared" si="96"/>
        <v>1</v>
      </c>
    </row>
    <row r="132" spans="1:29" ht="12.75">
      <c r="A132">
        <v>1</v>
      </c>
      <c r="C132">
        <v>3</v>
      </c>
      <c r="D132" s="196" t="str">
        <f>CONCATENATE(D26,"/",D27,"/",D28,"/",D29)</f>
        <v>David Raszewski/Tom Berti/Mike Longini/Doug Clift</v>
      </c>
      <c r="E132" s="197"/>
      <c r="F132" s="196"/>
      <c r="G132" s="196"/>
      <c r="H132" s="6">
        <f>(IF((H$14=5),SMALL(H82:H85,1),IF((H$14=4),SMALL(H82:H85,1)+SMALL(H82:H85,2),IF((H$14=3),SMALL(H82:H85,1)+SMALL(H82:H85,2)+SMALL(H82:H85,3),IF((H$14=0),0)))))</f>
        <v>5</v>
      </c>
      <c r="I132" s="6">
        <f aca="true" t="shared" si="101" ref="I132:Z132">(IF((I$14=5),SMALL(I82:I85,1),IF((I$14=4),SMALL(I82:I85,1)+SMALL(I82:I85,2),IF((I$14=3),SMALL(I82:I85,1)+SMALL(I82:I85,2)+SMALL(I82:I85,3),IF((I$14=0),0)))))</f>
        <v>4</v>
      </c>
      <c r="J132" s="6">
        <f t="shared" si="101"/>
        <v>8</v>
      </c>
      <c r="K132" s="6">
        <f t="shared" si="101"/>
        <v>7</v>
      </c>
      <c r="L132" s="6">
        <f t="shared" si="101"/>
        <v>9</v>
      </c>
      <c r="M132" s="6">
        <f t="shared" si="101"/>
        <v>5</v>
      </c>
      <c r="N132" s="6">
        <f t="shared" si="101"/>
        <v>9</v>
      </c>
      <c r="O132" s="6">
        <f t="shared" si="101"/>
        <v>4</v>
      </c>
      <c r="P132" s="6">
        <f t="shared" si="101"/>
        <v>8</v>
      </c>
      <c r="Q132" s="46">
        <f t="shared" si="98"/>
        <v>59</v>
      </c>
      <c r="R132" s="6">
        <f t="shared" si="101"/>
        <v>8</v>
      </c>
      <c r="S132" s="6">
        <f t="shared" si="101"/>
        <v>5</v>
      </c>
      <c r="T132" s="6">
        <f t="shared" si="101"/>
        <v>7</v>
      </c>
      <c r="U132" s="6">
        <f t="shared" si="101"/>
        <v>5</v>
      </c>
      <c r="V132" s="6">
        <f t="shared" si="101"/>
        <v>6</v>
      </c>
      <c r="W132" s="6">
        <f t="shared" si="101"/>
        <v>8</v>
      </c>
      <c r="X132" s="6">
        <f t="shared" si="101"/>
        <v>8</v>
      </c>
      <c r="Y132" s="6">
        <f t="shared" si="101"/>
        <v>7</v>
      </c>
      <c r="Z132" s="6">
        <f t="shared" si="101"/>
        <v>3</v>
      </c>
      <c r="AA132" s="46">
        <f t="shared" si="99"/>
        <v>57</v>
      </c>
      <c r="AB132" s="46">
        <f t="shared" si="100"/>
        <v>116</v>
      </c>
      <c r="AC132" s="6">
        <f t="shared" si="96"/>
        <v>2</v>
      </c>
    </row>
    <row r="133" spans="1:29" ht="12.75">
      <c r="A133">
        <v>1</v>
      </c>
      <c r="C133">
        <v>4</v>
      </c>
      <c r="D133" s="196" t="str">
        <f>CONCATENATE(D30,"/",D31,"/",D32,"/",D33)</f>
        <v>Larry Folk/Howie Kaufmann/Moe Levin/Bob Munsey</v>
      </c>
      <c r="E133" s="197"/>
      <c r="F133" s="196"/>
      <c r="G133" s="196"/>
      <c r="H133" s="6">
        <f aca="true" t="shared" si="102" ref="H133:P133">(IF((H$14=5),SMALL(H86:H89,1),IF((H$14=4),SMALL(H86:H89,1)+SMALL(H86:H89,2),IF((H$14=3),SMALL(H86:H89,1)+SMALL(H86:H89,2)+SMALL(H86:H89,3),IF((H$14=0),0)))))</f>
        <v>7</v>
      </c>
      <c r="I133" s="6">
        <f t="shared" si="102"/>
        <v>4</v>
      </c>
      <c r="J133" s="6">
        <f t="shared" si="102"/>
        <v>6</v>
      </c>
      <c r="K133" s="6">
        <f t="shared" si="102"/>
        <v>8</v>
      </c>
      <c r="L133" s="6">
        <f t="shared" si="102"/>
        <v>7</v>
      </c>
      <c r="M133" s="6">
        <f t="shared" si="102"/>
        <v>7</v>
      </c>
      <c r="N133" s="6">
        <f t="shared" si="102"/>
        <v>11</v>
      </c>
      <c r="O133" s="6">
        <f t="shared" si="102"/>
        <v>4</v>
      </c>
      <c r="P133" s="6">
        <f t="shared" si="102"/>
        <v>8</v>
      </c>
      <c r="Q133" s="46">
        <f t="shared" si="98"/>
        <v>62</v>
      </c>
      <c r="R133" s="6">
        <f aca="true" t="shared" si="103" ref="R133:Z133">(IF((R$14=5),SMALL(R86:R89,1),IF((R$14=4),SMALL(R86:R89,1)+SMALL(R86:R89,2),IF((R$14=3),SMALL(R86:R89,1)+SMALL(R86:R89,2)+SMALL(R86:R89,3),IF((R$14=0),0)))))</f>
        <v>8</v>
      </c>
      <c r="S133" s="6">
        <f t="shared" si="103"/>
        <v>4</v>
      </c>
      <c r="T133" s="6">
        <f t="shared" si="103"/>
        <v>6</v>
      </c>
      <c r="U133" s="6">
        <f t="shared" si="103"/>
        <v>5</v>
      </c>
      <c r="V133" s="6">
        <f t="shared" si="103"/>
        <v>8</v>
      </c>
      <c r="W133" s="6">
        <f t="shared" si="103"/>
        <v>7</v>
      </c>
      <c r="X133" s="6">
        <f t="shared" si="103"/>
        <v>6</v>
      </c>
      <c r="Y133" s="6">
        <f t="shared" si="103"/>
        <v>7</v>
      </c>
      <c r="Z133" s="6">
        <f t="shared" si="103"/>
        <v>3</v>
      </c>
      <c r="AA133" s="46">
        <f t="shared" si="99"/>
        <v>54</v>
      </c>
      <c r="AB133" s="46">
        <f t="shared" si="100"/>
        <v>116</v>
      </c>
      <c r="AC133" s="6">
        <f t="shared" si="96"/>
        <v>2</v>
      </c>
    </row>
    <row r="134" spans="1:29" ht="12.75">
      <c r="A134">
        <v>1</v>
      </c>
      <c r="C134">
        <v>5</v>
      </c>
      <c r="D134" s="196" t="str">
        <f>CONCATENATE(D34,"/",D35,"/",D36,"/",D37)</f>
        <v>Jerry Dorrance/Phil Salopek/Charlie Moon/Ken Butler</v>
      </c>
      <c r="E134" s="197"/>
      <c r="F134" s="196"/>
      <c r="G134" s="196"/>
      <c r="H134" s="6">
        <f>(IF((H$14=5),SMALL(H90:H93,1),IF((H$14=4),SMALL(H90:H93,1)+SMALL(H90:H93,2),IF((H$14=3),SMALL(H90:H93,1)+SMALL(H90:H93,2)+SMALL(H90:H93,3),IF((H$14=0),0)))))</f>
        <v>8</v>
      </c>
      <c r="I134" s="6">
        <f>(IF((I$14=5),SMALL(I90:I93,1),IF((I$14=4),SMALL(I90:I93,1)+SMALL(I90:I93,2),IF((I$14=3),SMALL(I90:I93,1)+SMALL(I90:I93,2)+SMALL(I90:I93,3),IF((I$14=0),0)))))</f>
        <v>4</v>
      </c>
      <c r="J134" s="6">
        <f aca="true" t="shared" si="104" ref="J134:P134">(IF((J$14=5),SMALL(J90:J93,1),IF((J$14=4),SMALL(J90:J93,1)+SMALL(J90:J93,2),IF((J$14=3),SMALL(J90:J93,1)+SMALL(J90:J93,2)+SMALL(J90:J93,3),IF((J$14=0),0)))))</f>
        <v>8</v>
      </c>
      <c r="K134" s="6">
        <f t="shared" si="104"/>
        <v>8</v>
      </c>
      <c r="L134" s="6">
        <f t="shared" si="104"/>
        <v>8</v>
      </c>
      <c r="M134" s="6">
        <f t="shared" si="104"/>
        <v>6</v>
      </c>
      <c r="N134" s="6">
        <f t="shared" si="104"/>
        <v>11</v>
      </c>
      <c r="O134" s="6">
        <f t="shared" si="104"/>
        <v>6</v>
      </c>
      <c r="P134" s="6">
        <f t="shared" si="104"/>
        <v>7</v>
      </c>
      <c r="Q134" s="46">
        <f t="shared" si="98"/>
        <v>66</v>
      </c>
      <c r="R134" s="6">
        <f aca="true" t="shared" si="105" ref="R134:Z134">(IF((R$14=5),SMALL(R90:R93,1),IF((R$14=4),SMALL(R90:R93,1)+SMALL(R90:R93,2),IF((R$14=3),SMALL(R90:R93,1)+SMALL(R90:R93,2)+SMALL(R90:R93,3),IF((R$14=0),0)))))</f>
        <v>6</v>
      </c>
      <c r="S134" s="6">
        <f t="shared" si="105"/>
        <v>4</v>
      </c>
      <c r="T134" s="6">
        <f t="shared" si="105"/>
        <v>8</v>
      </c>
      <c r="U134" s="6">
        <f t="shared" si="105"/>
        <v>6</v>
      </c>
      <c r="V134" s="6">
        <f t="shared" si="105"/>
        <v>7</v>
      </c>
      <c r="W134" s="6">
        <f t="shared" si="105"/>
        <v>7</v>
      </c>
      <c r="X134" s="6">
        <f t="shared" si="105"/>
        <v>8</v>
      </c>
      <c r="Y134" s="6">
        <f t="shared" si="105"/>
        <v>9</v>
      </c>
      <c r="Z134" s="6">
        <f t="shared" si="105"/>
        <v>3</v>
      </c>
      <c r="AA134" s="46">
        <f t="shared" si="99"/>
        <v>58</v>
      </c>
      <c r="AB134" s="46">
        <f t="shared" si="100"/>
        <v>124</v>
      </c>
      <c r="AC134" s="6">
        <f t="shared" si="96"/>
        <v>7</v>
      </c>
    </row>
    <row r="135" spans="1:29" ht="12.75">
      <c r="A135" s="85">
        <v>1</v>
      </c>
      <c r="B135" s="85"/>
      <c r="C135" s="85">
        <v>6</v>
      </c>
      <c r="D135" s="198" t="str">
        <f>CONCATENATE(D38,"/",D39,"/",D40,"/",D41)</f>
        <v>Keith Paterno/Russ Paterno/James Hull/Lloyd Terrell</v>
      </c>
      <c r="E135" s="199"/>
      <c r="F135" s="198"/>
      <c r="G135" s="198"/>
      <c r="H135" s="6">
        <f>(IF((H$14=5),SMALL(H94:H97,1),IF((H$14=4),SMALL(H94:H97,1)+SMALL(H94:H97,2),IF((H$14=3),SMALL(H94:H97,1)+SMALL(H94:H97,2)+SMALL(H94:H97,3),IF((H$14=0),0)))))</f>
        <v>6</v>
      </c>
      <c r="I135" s="6">
        <f aca="true" t="shared" si="106" ref="I135:P135">(IF((I$14=5),SMALL(I94:I97,1),IF((I$14=4),SMALL(I94:I97,1)+SMALL(I94:I97,2),IF((I$14=3),SMALL(I94:I97,1)+SMALL(I94:I97,2)+SMALL(I94:I97,3),IF((I$14=0),0)))))</f>
        <v>5</v>
      </c>
      <c r="J135" s="6">
        <f t="shared" si="106"/>
        <v>6</v>
      </c>
      <c r="K135" s="6">
        <f t="shared" si="106"/>
        <v>6</v>
      </c>
      <c r="L135" s="6">
        <f t="shared" si="106"/>
        <v>11</v>
      </c>
      <c r="M135" s="6">
        <f t="shared" si="106"/>
        <v>6</v>
      </c>
      <c r="N135" s="6">
        <f t="shared" si="106"/>
        <v>9</v>
      </c>
      <c r="O135" s="6">
        <f t="shared" si="106"/>
        <v>3</v>
      </c>
      <c r="P135" s="6">
        <f t="shared" si="106"/>
        <v>7</v>
      </c>
      <c r="Q135" s="153">
        <f t="shared" si="98"/>
        <v>59</v>
      </c>
      <c r="R135" s="6">
        <f aca="true" t="shared" si="107" ref="R135:Z135">(IF((R$14=5),SMALL(R94:R97,1),IF((R$14=4),SMALL(R94:R97,1)+SMALL(R94:R97,2),IF((R$14=3),SMALL(R94:R97,1)+SMALL(R94:R97,2)+SMALL(R94:R97,3),IF((R$14=0),0)))))</f>
        <v>8</v>
      </c>
      <c r="S135" s="6">
        <f t="shared" si="107"/>
        <v>5</v>
      </c>
      <c r="T135" s="6">
        <f t="shared" si="107"/>
        <v>10</v>
      </c>
      <c r="U135" s="6">
        <f t="shared" si="107"/>
        <v>6</v>
      </c>
      <c r="V135" s="6">
        <f t="shared" si="107"/>
        <v>6</v>
      </c>
      <c r="W135" s="6">
        <f t="shared" si="107"/>
        <v>7</v>
      </c>
      <c r="X135" s="6">
        <f t="shared" si="107"/>
        <v>8</v>
      </c>
      <c r="Y135" s="6">
        <f t="shared" si="107"/>
        <v>7</v>
      </c>
      <c r="Z135" s="6">
        <f t="shared" si="107"/>
        <v>3</v>
      </c>
      <c r="AA135" s="153">
        <f t="shared" si="99"/>
        <v>60</v>
      </c>
      <c r="AB135" s="153">
        <f t="shared" si="100"/>
        <v>119</v>
      </c>
      <c r="AC135" s="6">
        <f t="shared" si="96"/>
        <v>5</v>
      </c>
    </row>
    <row r="136" spans="1:29" ht="12.75">
      <c r="A136">
        <v>1</v>
      </c>
      <c r="C136">
        <v>7</v>
      </c>
      <c r="D136" s="196" t="str">
        <f>CONCATENATE(D42,"/",D43,"/",D44,"/",D45)</f>
        <v>Kim DePhillip/John DePhillip/Clive Richmond/Myron Brown</v>
      </c>
      <c r="E136" s="197"/>
      <c r="F136" s="196"/>
      <c r="G136" s="196"/>
      <c r="H136" s="6">
        <f>(IF((H$14=5),SMALL(H98:H101,1),IF((H$14=4),SMALL(H98:H101,1)+SMALL(H98:H101,2),IF((H$14=3),SMALL(H98:H101,1)+SMALL(H98:H101,2)+SMALL(H98:H101,3),IF((H$14=0),0)))))</f>
        <v>7</v>
      </c>
      <c r="I136" s="6">
        <f aca="true" t="shared" si="108" ref="I136:P136">(IF((I$14=5),SMALL(I98:I101,1),IF((I$14=4),SMALL(I98:I101,1)+SMALL(I98:I101,2),IF((I$14=3),SMALL(I98:I101,1)+SMALL(I98:I101,2)+SMALL(I98:I101,3),IF((I$14=0),0)))))</f>
        <v>4</v>
      </c>
      <c r="J136" s="6">
        <f t="shared" si="108"/>
        <v>7</v>
      </c>
      <c r="K136" s="6">
        <f t="shared" si="108"/>
        <v>8</v>
      </c>
      <c r="L136" s="6">
        <f t="shared" si="108"/>
        <v>9</v>
      </c>
      <c r="M136" s="6">
        <f t="shared" si="108"/>
        <v>6</v>
      </c>
      <c r="N136" s="6">
        <f t="shared" si="108"/>
        <v>9</v>
      </c>
      <c r="O136" s="6">
        <f t="shared" si="108"/>
        <v>3</v>
      </c>
      <c r="P136" s="6">
        <f t="shared" si="108"/>
        <v>7</v>
      </c>
      <c r="Q136" s="46">
        <f t="shared" si="98"/>
        <v>60</v>
      </c>
      <c r="R136" s="6">
        <f aca="true" t="shared" si="109" ref="R136:Z136">(IF((R$14=5),SMALL(R98:R101,1),IF((R$14=4),SMALL(R98:R101,1)+SMALL(R98:R101,2),IF((R$14=3),SMALL(R98:R101,1)+SMALL(R98:R101,2)+SMALL(R98:R101,3),IF((R$14=0),0)))))</f>
        <v>6</v>
      </c>
      <c r="S136" s="6">
        <f t="shared" si="109"/>
        <v>4</v>
      </c>
      <c r="T136" s="6">
        <f t="shared" si="109"/>
        <v>8</v>
      </c>
      <c r="U136" s="6">
        <f t="shared" si="109"/>
        <v>6</v>
      </c>
      <c r="V136" s="6">
        <f t="shared" si="109"/>
        <v>11</v>
      </c>
      <c r="W136" s="6">
        <f t="shared" si="109"/>
        <v>7</v>
      </c>
      <c r="X136" s="6">
        <f t="shared" si="109"/>
        <v>5</v>
      </c>
      <c r="Y136" s="6">
        <f t="shared" si="109"/>
        <v>7</v>
      </c>
      <c r="Z136" s="6">
        <f t="shared" si="109"/>
        <v>4</v>
      </c>
      <c r="AA136" s="46">
        <f t="shared" si="99"/>
        <v>58</v>
      </c>
      <c r="AB136" s="46">
        <f t="shared" si="100"/>
        <v>118</v>
      </c>
      <c r="AC136" s="6">
        <f t="shared" si="96"/>
        <v>4</v>
      </c>
    </row>
    <row r="137" spans="1:29" ht="12.75">
      <c r="A137" s="84">
        <v>2</v>
      </c>
      <c r="B137" s="84"/>
      <c r="C137" s="84">
        <v>8</v>
      </c>
      <c r="D137" s="200" t="str">
        <f>CONCATENATE(D46,"/",D47,"/",D48,"/",D49)</f>
        <v>Marian Gowans/Arlene Saluter/Susan Keehan/Jerry Canty</v>
      </c>
      <c r="E137" s="201"/>
      <c r="F137" s="200"/>
      <c r="G137" s="200"/>
      <c r="H137" s="84">
        <f>(IF((H$14=5),SMALL(H102:H105,1),IF((H$14=4),SMALL(H102:H105,1)+SMALL(H102:H105,2),IF((H$14=3),SMALL(H102:H105,1)+SMALL(H102:H105,2)+SMALL(H102:H105,3),IF((H$14=0),0)))))</f>
        <v>7</v>
      </c>
      <c r="I137" s="84">
        <f aca="true" t="shared" si="110" ref="I137:P137">(IF((I$14=5),SMALL(I102:I105,1),IF((I$14=4),SMALL(I102:I105,1)+SMALL(I102:I105,2),IF((I$14=3),SMALL(I102:I105,1)+SMALL(I102:I105,2)+SMALL(I102:I105,3),IF((I$14=0),0)))))</f>
        <v>3</v>
      </c>
      <c r="J137" s="84">
        <f t="shared" si="110"/>
        <v>6</v>
      </c>
      <c r="K137" s="84">
        <f t="shared" si="110"/>
        <v>8</v>
      </c>
      <c r="L137" s="84">
        <f t="shared" si="110"/>
        <v>11</v>
      </c>
      <c r="M137" s="84">
        <f t="shared" si="110"/>
        <v>4</v>
      </c>
      <c r="N137" s="84">
        <f t="shared" si="110"/>
        <v>6</v>
      </c>
      <c r="O137" s="84">
        <f t="shared" si="110"/>
        <v>2</v>
      </c>
      <c r="P137" s="84">
        <f t="shared" si="110"/>
        <v>9</v>
      </c>
      <c r="Q137" s="202">
        <f t="shared" si="98"/>
        <v>56</v>
      </c>
      <c r="R137" s="84">
        <f aca="true" t="shared" si="111" ref="R137:Z137">(IF((R$14=5),SMALL(R102:R105,1),IF((R$14=4),SMALL(R102:R105,1)+SMALL(R102:R105,2),IF((R$14=3),SMALL(R102:R105,1)+SMALL(R102:R105,2)+SMALL(R102:R105,3),IF((R$14=0),0)))))</f>
        <v>6</v>
      </c>
      <c r="S137" s="84">
        <f t="shared" si="111"/>
        <v>5</v>
      </c>
      <c r="T137" s="84">
        <f t="shared" si="111"/>
        <v>9</v>
      </c>
      <c r="U137" s="84">
        <f t="shared" si="111"/>
        <v>10</v>
      </c>
      <c r="V137" s="84">
        <f t="shared" si="111"/>
        <v>7</v>
      </c>
      <c r="W137" s="84">
        <f t="shared" si="111"/>
        <v>8</v>
      </c>
      <c r="X137" s="84">
        <f t="shared" si="111"/>
        <v>5</v>
      </c>
      <c r="Y137" s="84">
        <f t="shared" si="111"/>
        <v>11</v>
      </c>
      <c r="Z137" s="84">
        <f t="shared" si="111"/>
        <v>3</v>
      </c>
      <c r="AA137" s="203">
        <f t="shared" si="99"/>
        <v>64</v>
      </c>
      <c r="AB137" s="203">
        <f t="shared" si="100"/>
        <v>120</v>
      </c>
      <c r="AC137" s="84">
        <f aca="true" t="shared" si="112" ref="AC137:AC142">RANK(AB137,$AB$137:$AB$142,1)</f>
        <v>5</v>
      </c>
    </row>
    <row r="138" spans="1:29" ht="12.75">
      <c r="A138">
        <v>2</v>
      </c>
      <c r="C138">
        <v>9</v>
      </c>
      <c r="D138" s="196" t="str">
        <f>CONCATENATE(D50,"/",D51,"/",D52,"/",D53)</f>
        <v>Cathy Ayoob/Lorraine Dommel/Monica Deckers/Maureen Lynch</v>
      </c>
      <c r="E138" s="197"/>
      <c r="F138" s="196"/>
      <c r="G138" s="196"/>
      <c r="H138" s="85">
        <f>(IF((H$14=5),SMALL(H106:H109,1),IF((H$14=4),SMALL(H106:H109,1)+SMALL(H106:H109,2),IF((H$14=3),SMALL(H106:H109,1)+SMALL(H106:H109,2)+SMALL(H106:H109,3),IF((H$14=0),0)))))</f>
        <v>8</v>
      </c>
      <c r="I138" s="85">
        <f aca="true" t="shared" si="113" ref="I138:P138">(IF((I$14=5),SMALL(I106:I109,1),IF((I$14=4),SMALL(I106:I109,1)+SMALL(I106:I109,2),IF((I$14=3),SMALL(I106:I109,1)+SMALL(I106:I109,2)+SMALL(I106:I109,3),IF((I$14=0),0)))))</f>
        <v>4</v>
      </c>
      <c r="J138" s="85">
        <f t="shared" si="113"/>
        <v>8</v>
      </c>
      <c r="K138" s="85">
        <f t="shared" si="113"/>
        <v>7</v>
      </c>
      <c r="L138" s="85">
        <f t="shared" si="113"/>
        <v>9</v>
      </c>
      <c r="M138" s="85">
        <f t="shared" si="113"/>
        <v>6</v>
      </c>
      <c r="N138" s="85">
        <f t="shared" si="113"/>
        <v>10</v>
      </c>
      <c r="O138" s="85">
        <f t="shared" si="113"/>
        <v>5</v>
      </c>
      <c r="P138" s="85">
        <f t="shared" si="113"/>
        <v>7</v>
      </c>
      <c r="Q138" s="46">
        <f t="shared" si="98"/>
        <v>64</v>
      </c>
      <c r="R138" s="85">
        <f aca="true" t="shared" si="114" ref="R138:Z138">(IF((R$14=5),SMALL(R106:R109,1),IF((R$14=4),SMALL(R106:R109,1)+SMALL(R106:R109,2),IF((R$14=3),SMALL(R106:R109,1)+SMALL(R106:R109,2)+SMALL(R106:R109,3),IF((R$14=0),0)))))</f>
        <v>6</v>
      </c>
      <c r="S138" s="85">
        <f t="shared" si="114"/>
        <v>4</v>
      </c>
      <c r="T138" s="85">
        <f t="shared" si="114"/>
        <v>5</v>
      </c>
      <c r="U138" s="85">
        <f t="shared" si="114"/>
        <v>7</v>
      </c>
      <c r="V138" s="85">
        <f t="shared" si="114"/>
        <v>5</v>
      </c>
      <c r="W138" s="85">
        <f t="shared" si="114"/>
        <v>7</v>
      </c>
      <c r="X138" s="85">
        <f t="shared" si="114"/>
        <v>6</v>
      </c>
      <c r="Y138" s="85">
        <f t="shared" si="114"/>
        <v>10</v>
      </c>
      <c r="Z138" s="85">
        <f t="shared" si="114"/>
        <v>4</v>
      </c>
      <c r="AA138" s="46">
        <f t="shared" si="99"/>
        <v>54</v>
      </c>
      <c r="AB138" s="46">
        <f t="shared" si="100"/>
        <v>118</v>
      </c>
      <c r="AC138" s="85">
        <f t="shared" si="112"/>
        <v>4</v>
      </c>
    </row>
    <row r="139" spans="1:31" ht="12.75">
      <c r="A139">
        <v>2</v>
      </c>
      <c r="C139">
        <v>10</v>
      </c>
      <c r="D139" s="196" t="str">
        <f>CONCATENATE(D54,"/",D55,"/",D56,"/",D57)</f>
        <v>Jeff Seibert/Phil Bettwy/Geider Chen/David Lavezza</v>
      </c>
      <c r="E139" s="197"/>
      <c r="F139" s="196"/>
      <c r="G139" s="196"/>
      <c r="H139" s="85">
        <f>(IF((H$14=5),SMALL(H110:H113,1),IF((H$14=4),SMALL(H110:H113,1)+SMALL(H110:H113,2),IF((H$14=3),SMALL(H110:H113,1)+SMALL(H110:H113,2)+SMALL(H110:H113,3),IF((H$14=0),0)))))</f>
        <v>6</v>
      </c>
      <c r="I139" s="85">
        <f aca="true" t="shared" si="115" ref="I139:P139">(IF((I$14=5),SMALL(I110:I113,1),IF((I$14=4),SMALL(I110:I113,1)+SMALL(I110:I113,2),IF((I$14=3),SMALL(I110:I113,1)+SMALL(I110:I113,2)+SMALL(I110:I113,3),IF((I$14=0),0)))))</f>
        <v>4</v>
      </c>
      <c r="J139" s="85">
        <f t="shared" si="115"/>
        <v>6</v>
      </c>
      <c r="K139" s="85">
        <f t="shared" si="115"/>
        <v>6</v>
      </c>
      <c r="L139" s="85">
        <f t="shared" si="115"/>
        <v>9</v>
      </c>
      <c r="M139" s="85">
        <f t="shared" si="115"/>
        <v>7</v>
      </c>
      <c r="N139" s="85">
        <f t="shared" si="115"/>
        <v>8</v>
      </c>
      <c r="O139" s="85">
        <f t="shared" si="115"/>
        <v>4</v>
      </c>
      <c r="P139" s="85">
        <f t="shared" si="115"/>
        <v>8</v>
      </c>
      <c r="Q139" s="46">
        <f t="shared" si="98"/>
        <v>58</v>
      </c>
      <c r="R139" s="85">
        <f aca="true" t="shared" si="116" ref="R139:Z139">(IF((R$14=5),SMALL(R110:R113,1),IF((R$14=4),SMALL(R110:R113,1)+SMALL(R110:R113,2),IF((R$14=3),SMALL(R110:R113,1)+SMALL(R110:R113,2)+SMALL(R110:R113,3),IF((R$14=0),0)))))</f>
        <v>8</v>
      </c>
      <c r="S139" s="85">
        <f t="shared" si="116"/>
        <v>3</v>
      </c>
      <c r="T139" s="85">
        <f t="shared" si="116"/>
        <v>6</v>
      </c>
      <c r="U139" s="85">
        <f t="shared" si="116"/>
        <v>5</v>
      </c>
      <c r="V139" s="85">
        <f t="shared" si="116"/>
        <v>7</v>
      </c>
      <c r="W139" s="85">
        <f t="shared" si="116"/>
        <v>8</v>
      </c>
      <c r="X139" s="85">
        <f t="shared" si="116"/>
        <v>5</v>
      </c>
      <c r="Y139" s="85">
        <f t="shared" si="116"/>
        <v>6</v>
      </c>
      <c r="Z139" s="85">
        <f t="shared" si="116"/>
        <v>3</v>
      </c>
      <c r="AA139" s="46">
        <f t="shared" si="99"/>
        <v>51</v>
      </c>
      <c r="AB139" s="46">
        <f t="shared" si="100"/>
        <v>109</v>
      </c>
      <c r="AC139" s="85">
        <f t="shared" si="112"/>
        <v>2</v>
      </c>
      <c r="AE139" t="s">
        <v>69</v>
      </c>
    </row>
    <row r="140" spans="1:29" ht="12.75">
      <c r="A140">
        <v>2</v>
      </c>
      <c r="C140">
        <v>11</v>
      </c>
      <c r="D140" s="196" t="str">
        <f>CONCATENATE(D58,"/",D59,"/",D60,"/",D61)</f>
        <v>Darrin Stolba/Dave Koehler/Larry Herschell/James Lessard</v>
      </c>
      <c r="E140" s="197"/>
      <c r="F140" s="196"/>
      <c r="G140" s="196"/>
      <c r="H140" s="85">
        <f>(IF((H$14=5),SMALL(H114:H117,1),IF((H$14=4),SMALL(H114:H117,1)+SMALL(H114:H117,2),IF((H$14=3),SMALL(H114:H117,1)+SMALL(H114:H117,2)+SMALL(H114:H117,3),IF((H$14=0),0)))))</f>
        <v>6</v>
      </c>
      <c r="I140" s="85">
        <f aca="true" t="shared" si="117" ref="I140:P140">(IF((I$14=5),SMALL(I114:I117,1),IF((I$14=4),SMALL(I114:I117,1)+SMALL(I114:I117,2),IF((I$14=3),SMALL(I114:I117,1)+SMALL(I114:I117,2)+SMALL(I114:I117,3),IF((I$14=0),0)))))</f>
        <v>4</v>
      </c>
      <c r="J140" s="85">
        <f t="shared" si="117"/>
        <v>5</v>
      </c>
      <c r="K140" s="85">
        <f t="shared" si="117"/>
        <v>7</v>
      </c>
      <c r="L140" s="85">
        <f t="shared" si="117"/>
        <v>11</v>
      </c>
      <c r="M140" s="85">
        <f t="shared" si="117"/>
        <v>7</v>
      </c>
      <c r="N140" s="85">
        <f t="shared" si="117"/>
        <v>6</v>
      </c>
      <c r="O140" s="85">
        <f t="shared" si="117"/>
        <v>4</v>
      </c>
      <c r="P140" s="85">
        <f t="shared" si="117"/>
        <v>6</v>
      </c>
      <c r="Q140" s="46">
        <f t="shared" si="98"/>
        <v>56</v>
      </c>
      <c r="R140" s="85">
        <f aca="true" t="shared" si="118" ref="R140:Z140">(IF((R$14=5),SMALL(R114:R117,1),IF((R$14=4),SMALL(R114:R117,1)+SMALL(R114:R117,2),IF((R$14=3),SMALL(R114:R117,1)+SMALL(R114:R117,2)+SMALL(R114:R117,3),IF((R$14=0),0)))))</f>
        <v>6</v>
      </c>
      <c r="S140" s="85">
        <f t="shared" si="118"/>
        <v>4</v>
      </c>
      <c r="T140" s="85">
        <f t="shared" si="118"/>
        <v>6</v>
      </c>
      <c r="U140" s="85">
        <f t="shared" si="118"/>
        <v>8</v>
      </c>
      <c r="V140" s="85">
        <f t="shared" si="118"/>
        <v>3</v>
      </c>
      <c r="W140" s="85">
        <f t="shared" si="118"/>
        <v>6</v>
      </c>
      <c r="X140" s="85">
        <f t="shared" si="118"/>
        <v>6</v>
      </c>
      <c r="Y140" s="85">
        <f t="shared" si="118"/>
        <v>6</v>
      </c>
      <c r="Z140" s="85">
        <f t="shared" si="118"/>
        <v>3</v>
      </c>
      <c r="AA140" s="46">
        <f t="shared" si="99"/>
        <v>48</v>
      </c>
      <c r="AB140" s="46">
        <f t="shared" si="100"/>
        <v>104</v>
      </c>
      <c r="AC140" s="85">
        <f t="shared" si="112"/>
        <v>1</v>
      </c>
    </row>
    <row r="141" spans="1:29" ht="12.75">
      <c r="A141" s="85">
        <v>2</v>
      </c>
      <c r="B141" s="85"/>
      <c r="C141" s="85">
        <v>12</v>
      </c>
      <c r="D141" s="198" t="str">
        <f>CONCATENATE(D62,"/",D63,"/",D64,"/",D65)</f>
        <v>Jesse Battle/Janet Contee/Ron Scarlett/Wilma Tarry</v>
      </c>
      <c r="E141" s="199"/>
      <c r="F141" s="198"/>
      <c r="G141" s="198"/>
      <c r="H141" s="85">
        <f>(IF((H$14=5),SMALL(H118:H121,1),IF((H$14=4),SMALL(H118:H121,1)+SMALL(H118:H121,2),IF((H$14=3),SMALL(H118:H121,1)+SMALL(H118:H121,2)+SMALL(H118:H121,3),IF((H$14=0),0)))))</f>
        <v>7</v>
      </c>
      <c r="I141" s="85">
        <f aca="true" t="shared" si="119" ref="I141:P141">(IF((I$14=5),SMALL(I118:I121,1),IF((I$14=4),SMALL(I118:I121,1)+SMALL(I118:I121,2),IF((I$14=3),SMALL(I118:I121,1)+SMALL(I118:I121,2)+SMALL(I118:I121,3),IF((I$14=0),0)))))</f>
        <v>5</v>
      </c>
      <c r="J141" s="85">
        <f t="shared" si="119"/>
        <v>8</v>
      </c>
      <c r="K141" s="85">
        <f t="shared" si="119"/>
        <v>6</v>
      </c>
      <c r="L141" s="85">
        <f t="shared" si="119"/>
        <v>10</v>
      </c>
      <c r="M141" s="85">
        <f t="shared" si="119"/>
        <v>8</v>
      </c>
      <c r="N141" s="85">
        <f t="shared" si="119"/>
        <v>7</v>
      </c>
      <c r="O141" s="85">
        <f t="shared" si="119"/>
        <v>3</v>
      </c>
      <c r="P141" s="85">
        <f t="shared" si="119"/>
        <v>8</v>
      </c>
      <c r="Q141" s="153">
        <f>SUM(H141:P141)</f>
        <v>62</v>
      </c>
      <c r="R141" s="85">
        <f aca="true" t="shared" si="120" ref="R141:Z141">(IF((R$14=5),SMALL(R118:R121,1),IF((R$14=4),SMALL(R118:R121,1)+SMALL(R118:R121,2),IF((R$14=3),SMALL(R118:R121,1)+SMALL(R118:R121,2)+SMALL(R118:R121,3),IF((R$14=0),0)))))</f>
        <v>8</v>
      </c>
      <c r="S141" s="85">
        <f t="shared" si="120"/>
        <v>4</v>
      </c>
      <c r="T141" s="85">
        <f t="shared" si="120"/>
        <v>6</v>
      </c>
      <c r="U141" s="85">
        <f t="shared" si="120"/>
        <v>7</v>
      </c>
      <c r="V141" s="85">
        <f t="shared" si="120"/>
        <v>7</v>
      </c>
      <c r="W141" s="85">
        <f t="shared" si="120"/>
        <v>6</v>
      </c>
      <c r="X141" s="85">
        <f t="shared" si="120"/>
        <v>5</v>
      </c>
      <c r="Y141" s="85">
        <f t="shared" si="120"/>
        <v>7</v>
      </c>
      <c r="Z141" s="85">
        <f t="shared" si="120"/>
        <v>4</v>
      </c>
      <c r="AA141" s="153">
        <f t="shared" si="99"/>
        <v>54</v>
      </c>
      <c r="AB141" s="153">
        <f t="shared" si="100"/>
        <v>116</v>
      </c>
      <c r="AC141" s="85">
        <f t="shared" si="112"/>
        <v>3</v>
      </c>
    </row>
    <row r="142" spans="1:29" ht="12.75">
      <c r="A142">
        <v>2</v>
      </c>
      <c r="C142">
        <v>13</v>
      </c>
      <c r="D142" s="196" t="str">
        <f>CONCATENATE(D66,"/",D67,"/",D68,"/",D69)</f>
        <v>John Baldea/Lee Harvey/Charlie Roesle/Bill Smith</v>
      </c>
      <c r="E142" s="197"/>
      <c r="F142" s="196"/>
      <c r="G142" s="196"/>
      <c r="H142" s="85">
        <f>(IF((H$14=5),SMALL(H122:H125,1),IF((H$14=4),SMALL(H122:H125,1)+SMALL(H122:H125,2),IF((H$14=3),SMALL(H122:H125,1)+SMALL(H122:H125,2)+SMALL(H122:H125,3),IF((H$14=0),0)))))</f>
        <v>7</v>
      </c>
      <c r="I142" s="85">
        <f aca="true" t="shared" si="121" ref="I142:P142">(IF((I$14=5),SMALL(I122:I125,1),IF((I$14=4),SMALL(I122:I125,1)+SMALL(I122:I125,2),IF((I$14=3),SMALL(I122:I125,1)+SMALL(I122:I125,2)+SMALL(I122:I125,3),IF((I$14=0),0)))))</f>
        <v>4</v>
      </c>
      <c r="J142" s="85">
        <f t="shared" si="121"/>
        <v>7</v>
      </c>
      <c r="K142" s="85">
        <f t="shared" si="121"/>
        <v>6</v>
      </c>
      <c r="L142" s="85">
        <f t="shared" si="121"/>
        <v>11</v>
      </c>
      <c r="M142" s="85">
        <f t="shared" si="121"/>
        <v>9</v>
      </c>
      <c r="N142" s="85">
        <f t="shared" si="121"/>
        <v>13</v>
      </c>
      <c r="O142" s="85">
        <f t="shared" si="121"/>
        <v>4</v>
      </c>
      <c r="P142" s="85">
        <f t="shared" si="121"/>
        <v>6</v>
      </c>
      <c r="Q142" s="46">
        <f>SUM(H142:P142)</f>
        <v>67</v>
      </c>
      <c r="R142" s="85">
        <f aca="true" t="shared" si="122" ref="R142:Z142">(IF((R$14=5),SMALL(R122:R125,1),IF((R$14=4),SMALL(R122:R125,1)+SMALL(R122:R125,2),IF((R$14=3),SMALL(R122:R125,1)+SMALL(R122:R125,2)+SMALL(R122:R125,3),IF((R$14=0),0)))))</f>
        <v>8</v>
      </c>
      <c r="S142" s="85">
        <f t="shared" si="122"/>
        <v>4</v>
      </c>
      <c r="T142" s="85">
        <f t="shared" si="122"/>
        <v>5</v>
      </c>
      <c r="U142" s="85">
        <f t="shared" si="122"/>
        <v>8</v>
      </c>
      <c r="V142" s="85">
        <f t="shared" si="122"/>
        <v>5</v>
      </c>
      <c r="W142" s="85">
        <f t="shared" si="122"/>
        <v>9</v>
      </c>
      <c r="X142" s="85">
        <f t="shared" si="122"/>
        <v>10</v>
      </c>
      <c r="Y142" s="85">
        <f t="shared" si="122"/>
        <v>8</v>
      </c>
      <c r="Z142" s="85">
        <f t="shared" si="122"/>
        <v>3</v>
      </c>
      <c r="AA142" s="46">
        <f t="shared" si="99"/>
        <v>60</v>
      </c>
      <c r="AB142" s="46">
        <f t="shared" si="100"/>
        <v>127</v>
      </c>
      <c r="AC142" s="85">
        <f t="shared" si="112"/>
        <v>6</v>
      </c>
    </row>
    <row r="143" spans="4:29" ht="12.75">
      <c r="D143" s="196"/>
      <c r="E143" s="197"/>
      <c r="F143" s="196"/>
      <c r="G143" s="196"/>
      <c r="AC143" s="85"/>
    </row>
    <row r="144" spans="4:29" ht="12.75">
      <c r="D144" s="196"/>
      <c r="E144" s="197"/>
      <c r="F144" s="196"/>
      <c r="G144" s="119" t="s">
        <v>188</v>
      </c>
      <c r="H144" s="132">
        <v>4</v>
      </c>
      <c r="I144" s="132">
        <v>5</v>
      </c>
      <c r="J144" s="132">
        <v>4</v>
      </c>
      <c r="K144" s="132">
        <v>4</v>
      </c>
      <c r="L144" s="132">
        <v>3</v>
      </c>
      <c r="M144" s="132">
        <v>4</v>
      </c>
      <c r="N144" s="132">
        <v>3</v>
      </c>
      <c r="O144" s="132">
        <v>5</v>
      </c>
      <c r="P144" s="132">
        <v>4</v>
      </c>
      <c r="Q144" s="132">
        <f>SUM(H144:P144)</f>
        <v>36</v>
      </c>
      <c r="R144" s="132">
        <v>4</v>
      </c>
      <c r="S144" s="132">
        <v>5</v>
      </c>
      <c r="T144" s="132">
        <v>4</v>
      </c>
      <c r="U144" s="132">
        <v>4</v>
      </c>
      <c r="V144" s="132">
        <v>3</v>
      </c>
      <c r="W144" s="132">
        <v>4</v>
      </c>
      <c r="X144" s="132">
        <v>3</v>
      </c>
      <c r="Y144" s="132">
        <v>4</v>
      </c>
      <c r="Z144" s="132">
        <v>5</v>
      </c>
      <c r="AA144" s="132">
        <f>SUM(R144:Z144)</f>
        <v>36</v>
      </c>
      <c r="AB144" s="132">
        <f>Q144+AA144</f>
        <v>72</v>
      </c>
      <c r="AC144" s="85"/>
    </row>
  </sheetData>
  <sheetProtection/>
  <mergeCells count="37">
    <mergeCell ref="B1:D1"/>
    <mergeCell ref="B2:D2"/>
    <mergeCell ref="A3:B3"/>
    <mergeCell ref="C3:E3"/>
    <mergeCell ref="K3:M3"/>
    <mergeCell ref="N3:O3"/>
    <mergeCell ref="S3:T3"/>
    <mergeCell ref="U3:V3"/>
    <mergeCell ref="K4:L4"/>
    <mergeCell ref="M4:N4"/>
    <mergeCell ref="R4:S4"/>
    <mergeCell ref="T4:U4"/>
    <mergeCell ref="K5:L5"/>
    <mergeCell ref="M5:N5"/>
    <mergeCell ref="R5:S5"/>
    <mergeCell ref="T5:U5"/>
    <mergeCell ref="K6:L6"/>
    <mergeCell ref="M6:N6"/>
    <mergeCell ref="R6:S6"/>
    <mergeCell ref="T6:U6"/>
    <mergeCell ref="K7:L7"/>
    <mergeCell ref="M7:N7"/>
    <mergeCell ref="R7:S7"/>
    <mergeCell ref="T7:U7"/>
    <mergeCell ref="K8:L8"/>
    <mergeCell ref="M8:N8"/>
    <mergeCell ref="R8:S8"/>
    <mergeCell ref="T8:U8"/>
    <mergeCell ref="K9:L9"/>
    <mergeCell ref="M9:N9"/>
    <mergeCell ref="R9:S9"/>
    <mergeCell ref="T9:U9"/>
    <mergeCell ref="K10:L10"/>
    <mergeCell ref="M10:N10"/>
    <mergeCell ref="R10:S10"/>
    <mergeCell ref="T10:U10"/>
    <mergeCell ref="AH16:AZ16"/>
  </mergeCells>
  <printOptions/>
  <pageMargins left="0.5" right="0.5" top="0.9840277777777777" bottom="0.9840277777777777" header="0.5118055555555555" footer="0.5118055555555555"/>
  <pageSetup horizontalDpi="300" verticalDpi="30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Russo</dc:creator>
  <cp:keywords/>
  <dc:description/>
  <cp:lastModifiedBy>Sue Keehan</cp:lastModifiedBy>
  <cp:lastPrinted>2008-08-28T01:34:58Z</cp:lastPrinted>
  <dcterms:created xsi:type="dcterms:W3CDTF">2002-02-17T01:12:03Z</dcterms:created>
  <dcterms:modified xsi:type="dcterms:W3CDTF">2008-08-28T01:44:20Z</dcterms:modified>
  <cp:category/>
  <cp:version/>
  <cp:contentType/>
  <cp:contentStatus/>
</cp:coreProperties>
</file>